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DC8A7430-AB66-41B0-BC1C-46432177758A}" xr6:coauthVersionLast="47" xr6:coauthVersionMax="47" xr10:uidLastSave="{00000000-0000-0000-0000-000000000000}"/>
  <bookViews>
    <workbookView xWindow="-90" yWindow="0" windowWidth="13030" windowHeight="1017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G38" i="33"/>
  <c r="G39" i="33"/>
  <c r="G40" i="33" s="1"/>
  <c r="G41" i="33" s="1"/>
  <c r="G42" i="33" s="1"/>
  <c r="G43" i="33" s="1"/>
  <c r="G44" i="33" s="1"/>
  <c r="G45" i="33" s="1"/>
  <c r="F46" i="33" s="1"/>
  <c r="B46" i="33"/>
  <c r="B45" i="33"/>
  <c r="B44" i="33"/>
  <c r="B43" i="33"/>
  <c r="B42" i="33"/>
  <c r="B41" i="33"/>
  <c r="B40" i="33"/>
  <c r="B39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 s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/>
  <c r="F16" i="33"/>
  <c r="B8" i="33"/>
  <c r="B7" i="33"/>
  <c r="G7" i="33"/>
  <c r="F8" i="33"/>
</calcChain>
</file>

<file path=xl/sharedStrings.xml><?xml version="1.0" encoding="utf-8"?>
<sst xmlns="http://schemas.openxmlformats.org/spreadsheetml/2006/main" count="124" uniqueCount="93">
  <si>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</si>
  <si>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</si>
  <si>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</si>
  <si>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</si>
  <si>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</si>
  <si>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</si>
  <si>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</si>
  <si>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</si>
  <si>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</si>
  <si>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</si>
  <si>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</si>
  <si>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</si>
  <si>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</si>
  <si>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</si>
  <si>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</si>
  <si>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</si>
  <si>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</si>
  <si>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</si>
  <si>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</si>
  <si>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</si>
  <si>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</si>
  <si>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</si>
  <si>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</si>
  <si>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</si>
  <si>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</si>
  <si>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</si>
  <si>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</si>
  <si>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</si>
  <si>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</si>
  <si>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</si>
  <si>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</si>
  <si>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</si>
  <si>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</si>
  <si>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</si>
  <si>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</si>
  <si>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</si>
  <si>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</si>
  <si>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</si>
  <si>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</si>
  <si>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</si>
  <si>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</si>
  <si>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</si>
  <si>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</si>
  <si>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</si>
  <si>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</si>
  <si>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</si>
  <si>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</si>
  <si>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</si>
  <si>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</si>
  <si>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</si>
  <si>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</si>
  <si>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</si>
  <si>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</si>
  <si>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</si>
  <si>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</si>
  <si>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</si>
  <si>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</si>
  <si>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</si>
  <si>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</si>
  <si>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</si>
  <si>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</si>
  <si>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</si>
  <si>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</si>
  <si>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</si>
  <si>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</si>
  <si>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</si>
  <si>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</si>
  <si>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</si>
  <si>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</si>
  <si>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EMU Wagons travel DAY LIGHT and NIGHT.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</si>
  <si>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</si>
  <si>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</si>
  <si>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</si>
  <si>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</si>
  <si>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</si>
  <si>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PEMU029</t>
  </si>
  <si>
    <t>HAULAGE OF PRASA-EMU Wagons TS#211 &amp; TS#212</t>
  </si>
  <si>
    <t>10 - 15 x SMLJ empty and fully roadworthy airbrake wagons for braking purposes.</t>
  </si>
  <si>
    <t>Amended</t>
  </si>
  <si>
    <t>Date: 20 March 2024</t>
  </si>
  <si>
    <t>PRETORIA NOORD</t>
  </si>
  <si>
    <t>HERCULES</t>
  </si>
  <si>
    <t>CAPITAL PARK</t>
  </si>
  <si>
    <t>KOEDOESPOORT</t>
  </si>
  <si>
    <t>WATLOO</t>
  </si>
  <si>
    <t>EERSTE FABRIEKE</t>
  </si>
  <si>
    <t>GREENVIEW</t>
  </si>
  <si>
    <t>SENTRARAND</t>
  </si>
  <si>
    <t>Couple EMU's TS#175 &amp; TS#195</t>
  </si>
  <si>
    <t>Shutdown</t>
  </si>
  <si>
    <t>11:19</t>
  </si>
  <si>
    <t xml:space="preserve">Couple EMU's TS#175 &amp; TS#195 back to Sentrarand. </t>
  </si>
  <si>
    <t>Shut Down @STQ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</si>
</sst>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49" fontId="25" fillId="0" borderId="0" xfId="0" applyNumberFormat="1" applyFont="1" applyAlignment="1">
      <alignment horizontal="center"/>
    </xf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1" fillId="0" borderId="4" xfId="0" applyFont="1" applyBorder="1"/>
    <xf numFmtId="0" fontId="32" fillId="0" borderId="1" xfId="0" applyFont="1" applyBorder="1"/>
    <xf numFmtId="21" fontId="20" fillId="0" borderId="30" xfId="0" applyNumberFormat="1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36" fillId="2" borderId="25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3" fillId="0" borderId="0" xfId="0" applyFont="1" applyAlignment="1">
      <alignment horizontal="center"/>
    </xf>
    <xf numFmtId="21" fontId="34" fillId="0" borderId="30" xfId="0" applyNumberFormat="1" applyFont="1" applyBorder="1" applyAlignment="1">
      <alignment horizontal="center"/>
    </xf>
    <xf numFmtId="21" fontId="34" fillId="0" borderId="31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6" workbookViewId="0">
      <selection activeCell="E27" sqref="E27:H27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6" t="s">
        <v>75</v>
      </c>
      <c r="C6" s="77"/>
      <c r="D6" s="71" t="s">
        <v>78</v>
      </c>
      <c r="E6" s="72"/>
      <c r="F6" s="72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3" t="s">
        <v>79</v>
      </c>
      <c r="I9" s="73"/>
      <c r="J9" s="73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8" t="s">
        <v>76</v>
      </c>
      <c r="C11" s="78"/>
      <c r="D11" s="78"/>
      <c r="E11" s="78"/>
      <c r="F11" s="78"/>
      <c r="G11" s="78"/>
      <c r="H11" s="78"/>
      <c r="I11" s="78"/>
      <c r="J11" s="78"/>
      <c r="K11" s="10"/>
    </row>
    <row r="12" spans="1:11" ht="25" x14ac:dyDescent="0.5">
      <c r="A12" s="42" t="s">
        <v>8</v>
      </c>
      <c r="B12" s="75" t="s">
        <v>24</v>
      </c>
      <c r="C12" s="75"/>
      <c r="D12" s="75"/>
      <c r="E12" s="75"/>
      <c r="F12" s="75"/>
      <c r="G12" s="75"/>
      <c r="H12" s="75"/>
      <c r="I12" s="75"/>
      <c r="J12" s="75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4" t="s">
        <v>74</v>
      </c>
      <c r="B14" s="74"/>
      <c r="C14" s="74"/>
      <c r="D14" s="74"/>
      <c r="E14" s="74"/>
      <c r="F14" s="74"/>
      <c r="G14" s="74"/>
      <c r="H14" s="74"/>
      <c r="I14" s="74"/>
    </row>
    <row r="15" spans="1:11" s="10" customFormat="1" ht="20.149999999999999" customHeight="1" x14ac:dyDescent="0.25">
      <c r="A15" s="74" t="s">
        <v>73</v>
      </c>
      <c r="B15" s="74"/>
      <c r="C15" s="74"/>
      <c r="D15" s="74"/>
      <c r="E15" s="74"/>
      <c r="F15" s="74"/>
      <c r="G15" s="74"/>
      <c r="H15" s="74"/>
      <c r="I15" s="74"/>
    </row>
    <row r="16" spans="1:11" s="10" customFormat="1" ht="14.25" customHeight="1" x14ac:dyDescent="0.25">
      <c r="A16" s="59"/>
      <c r="B16" s="59"/>
      <c r="C16" s="59"/>
      <c r="D16" s="59"/>
      <c r="E16" s="59"/>
      <c r="F16" s="59"/>
      <c r="G16" s="59"/>
      <c r="H16" s="59"/>
      <c r="I16" s="59"/>
    </row>
    <row r="17" spans="1:11" ht="18" hidden="1" x14ac:dyDescent="0.25">
      <c r="A17" s="67">
        <v>45370</v>
      </c>
      <c r="B17" s="67"/>
      <c r="C17" s="67"/>
      <c r="D17" s="67"/>
      <c r="E17" s="67"/>
      <c r="F17" s="67"/>
      <c r="G17" s="67"/>
      <c r="H17" s="67"/>
      <c r="I17" s="67"/>
      <c r="J17" s="67"/>
      <c r="K17" s="10"/>
    </row>
    <row r="18" spans="1:11" ht="20" hidden="1" x14ac:dyDescent="0.4">
      <c r="A18" s="69" t="s">
        <v>48</v>
      </c>
      <c r="B18" s="69"/>
      <c r="C18" s="69"/>
      <c r="D18" s="69"/>
      <c r="E18" s="69"/>
      <c r="F18" s="69"/>
      <c r="G18" s="69"/>
      <c r="H18" s="69"/>
      <c r="I18" s="69"/>
      <c r="J18" s="69"/>
      <c r="K18" s="10"/>
    </row>
    <row r="19" spans="1:11" ht="20.149999999999999" hidden="1" customHeight="1" x14ac:dyDescent="0.35">
      <c r="A19" s="68" t="s">
        <v>6</v>
      </c>
      <c r="B19" s="68"/>
      <c r="C19" s="7" t="s">
        <v>0</v>
      </c>
      <c r="D19" s="7" t="s">
        <v>1</v>
      </c>
      <c r="E19" s="68" t="s">
        <v>21</v>
      </c>
      <c r="F19" s="68"/>
      <c r="G19" s="68"/>
      <c r="H19" s="68"/>
      <c r="I19" s="45"/>
      <c r="J19" s="45"/>
      <c r="K19" s="10"/>
    </row>
    <row r="20" spans="1:11" s="10" customFormat="1" ht="20.149999999999999" hidden="1" customHeight="1" x14ac:dyDescent="0.35">
      <c r="A20" s="66" t="s">
        <v>61</v>
      </c>
      <c r="B20" s="66"/>
      <c r="C20" s="36"/>
      <c r="D20" s="41" t="s">
        <v>62</v>
      </c>
      <c r="E20" s="70" t="s">
        <v>63</v>
      </c>
      <c r="F20" s="70"/>
      <c r="G20" s="70"/>
      <c r="H20" s="70"/>
      <c r="I20" s="70"/>
      <c r="J20" s="35"/>
    </row>
    <row r="21" spans="1:11" s="10" customFormat="1" ht="20.149999999999999" hidden="1" customHeight="1" x14ac:dyDescent="0.35">
      <c r="A21" s="66" t="s">
        <v>25</v>
      </c>
      <c r="B21" s="66"/>
      <c r="C21" s="41" t="s">
        <v>64</v>
      </c>
      <c r="D21" s="38">
        <v>0.5625</v>
      </c>
      <c r="E21" s="66" t="s">
        <v>65</v>
      </c>
      <c r="F21" s="66"/>
      <c r="G21" s="66"/>
      <c r="H21" s="66"/>
      <c r="I21" s="35"/>
      <c r="J21" s="35"/>
    </row>
    <row r="22" spans="1:11" s="10" customFormat="1" ht="19.5" hidden="1" customHeight="1" x14ac:dyDescent="0.35">
      <c r="A22" s="66" t="s">
        <v>61</v>
      </c>
      <c r="B22" s="66"/>
      <c r="C22" s="38">
        <v>0.60416666666666663</v>
      </c>
      <c r="D22" s="38"/>
      <c r="E22" s="66" t="s">
        <v>56</v>
      </c>
      <c r="F22" s="66"/>
      <c r="G22" s="66"/>
      <c r="H22" s="66"/>
      <c r="I22" s="45"/>
      <c r="J22" s="45"/>
    </row>
    <row r="23" spans="1:11" ht="21" hidden="1" customHeight="1" x14ac:dyDescent="0.35">
      <c r="A23" s="33"/>
      <c r="B23" s="33"/>
      <c r="C23" s="38"/>
      <c r="D23" s="38"/>
      <c r="E23" s="65"/>
      <c r="F23" s="65"/>
      <c r="G23" s="65"/>
      <c r="H23" s="65"/>
      <c r="I23" s="45"/>
      <c r="J23" s="45"/>
      <c r="K23" s="10"/>
    </row>
    <row r="24" spans="1:11" ht="18" customHeight="1" x14ac:dyDescent="0.25">
      <c r="A24" s="67">
        <v>45371</v>
      </c>
      <c r="B24" s="67"/>
      <c r="C24" s="67"/>
      <c r="D24" s="67"/>
      <c r="E24" s="67"/>
      <c r="F24" s="67"/>
      <c r="G24" s="67"/>
      <c r="H24" s="67"/>
      <c r="I24" s="67"/>
      <c r="J24" s="67"/>
      <c r="K24" s="10"/>
    </row>
    <row r="25" spans="1:11" ht="20.149999999999999" customHeight="1" x14ac:dyDescent="0.4">
      <c r="A25" s="69" t="s">
        <v>48</v>
      </c>
      <c r="B25" s="69"/>
      <c r="C25" s="69"/>
      <c r="D25" s="69"/>
      <c r="E25" s="69"/>
      <c r="F25" s="69"/>
      <c r="G25" s="69"/>
      <c r="H25" s="69"/>
      <c r="I25" s="69"/>
      <c r="J25" s="69"/>
      <c r="K25" s="10"/>
    </row>
    <row r="26" spans="1:11" ht="20.149999999999999" customHeight="1" x14ac:dyDescent="0.35">
      <c r="A26" s="68" t="s">
        <v>6</v>
      </c>
      <c r="B26" s="68"/>
      <c r="C26" s="7" t="s">
        <v>0</v>
      </c>
      <c r="D26" s="7" t="s">
        <v>1</v>
      </c>
      <c r="E26" s="68" t="s">
        <v>21</v>
      </c>
      <c r="F26" s="68"/>
      <c r="G26" s="68"/>
      <c r="H26" s="68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35"/>
      <c r="D27" s="41" t="s">
        <v>41</v>
      </c>
      <c r="E27" s="65" t="s">
        <v>66</v>
      </c>
      <c r="F27" s="65"/>
      <c r="G27" s="65"/>
      <c r="H27" s="65"/>
      <c r="I27" s="42"/>
      <c r="J27" s="42"/>
      <c r="K27" s="10"/>
    </row>
    <row r="28" spans="1:11" ht="19.5" customHeight="1" x14ac:dyDescent="0.35">
      <c r="A28" s="66" t="s">
        <v>43</v>
      </c>
      <c r="B28" s="66"/>
      <c r="C28" s="38"/>
      <c r="D28" s="41" t="s">
        <v>67</v>
      </c>
      <c r="E28" s="64"/>
      <c r="F28" s="64"/>
      <c r="G28" s="64"/>
      <c r="H28" s="64"/>
      <c r="I28" s="42"/>
      <c r="J28" s="42"/>
      <c r="K28" s="10"/>
    </row>
    <row r="29" spans="1:11" ht="31.5" customHeight="1" x14ac:dyDescent="0.35">
      <c r="A29" s="66" t="s">
        <v>26</v>
      </c>
      <c r="B29" s="66"/>
      <c r="C29" s="38">
        <v>0.44027777777777777</v>
      </c>
      <c r="D29" s="38" t="s">
        <v>90</v>
      </c>
      <c r="E29" s="63" t="s">
        <v>91</v>
      </c>
      <c r="F29" s="63"/>
      <c r="G29" s="63"/>
      <c r="H29" s="63"/>
      <c r="I29" s="45"/>
      <c r="J29" s="45"/>
      <c r="K29" s="10"/>
    </row>
    <row r="30" spans="1:11" ht="21" customHeight="1" x14ac:dyDescent="0.35">
      <c r="A30" s="33" t="s">
        <v>43</v>
      </c>
      <c r="B30" s="33"/>
      <c r="C30" s="38">
        <f>'Detailed Running Times'!F46</f>
        <v>0.59236111111111078</v>
      </c>
      <c r="D30" s="46"/>
      <c r="E30" s="63" t="s">
        <v>92</v>
      </c>
      <c r="F30" s="63"/>
      <c r="G30" s="63"/>
      <c r="H30" s="63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6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77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6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69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7"/>
      <c r="C45" s="11"/>
      <c r="D45" s="47"/>
      <c r="E45" s="11"/>
    </row>
    <row r="46" spans="1:11" s="10" customFormat="1" ht="21" customHeight="1" x14ac:dyDescent="0.4">
      <c r="A46" s="11" t="s">
        <v>68</v>
      </c>
      <c r="B46" s="47"/>
      <c r="C46" s="11"/>
      <c r="D46" s="47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91/8t2Dg7TgM46hdAQR5z7YMlQyFZa72h5OlOco1av0EsvWzy56jxLO3yD+HI0snjJ1YbjKTrcB1nxXxBV7Pkw==" saltValue="XGvkaq7TFwYjPj/urFEDvg==" spinCount="100000" sheet="1" formatCells="0" formatColumns="0" formatRows="0" insertColumns="0" insertRows="0" insertHyperlinks="0" deleteColumns="0" deleteRows="0" sort="0" autoFilter="0" pivotTables="0"/>
  <mergeCells count="28">
    <mergeCell ref="D6:F6"/>
    <mergeCell ref="H9:J9"/>
    <mergeCell ref="A18:J18"/>
    <mergeCell ref="A14:I14"/>
    <mergeCell ref="A15:I15"/>
    <mergeCell ref="B12:J12"/>
    <mergeCell ref="B6:C6"/>
    <mergeCell ref="B11:J11"/>
    <mergeCell ref="A21:B21"/>
    <mergeCell ref="E19:H19"/>
    <mergeCell ref="A20:B20"/>
    <mergeCell ref="A17:J17"/>
    <mergeCell ref="E20:I20"/>
    <mergeCell ref="A19:B19"/>
    <mergeCell ref="E21:H21"/>
    <mergeCell ref="E30:H30"/>
    <mergeCell ref="E29:H29"/>
    <mergeCell ref="E28:H28"/>
    <mergeCell ref="E27:H27"/>
    <mergeCell ref="E22:H22"/>
    <mergeCell ref="A24:J24"/>
    <mergeCell ref="A29:B2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opLeftCell="A21" workbookViewId="0">
      <selection activeCell="G39" sqref="G39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85" t="s">
        <v>7</v>
      </c>
      <c r="E1" s="85"/>
      <c r="F1" s="85"/>
      <c r="G1" s="85"/>
      <c r="H1" s="85"/>
      <c r="I1" s="85"/>
    </row>
    <row r="2" spans="2:13" ht="18" x14ac:dyDescent="0.25">
      <c r="B2" s="92">
        <v>45370</v>
      </c>
      <c r="C2" s="93"/>
      <c r="D2" s="93"/>
      <c r="E2" s="93"/>
      <c r="F2" s="93"/>
      <c r="G2" s="93"/>
      <c r="H2" s="93"/>
      <c r="I2" s="94"/>
    </row>
    <row r="3" spans="2:13" s="2" customFormat="1" ht="18" x14ac:dyDescent="0.25">
      <c r="B3" s="95" t="s">
        <v>72</v>
      </c>
      <c r="C3" s="96"/>
      <c r="D3" s="96"/>
      <c r="E3" s="96"/>
      <c r="F3" s="96"/>
      <c r="G3" s="96"/>
      <c r="H3" s="96"/>
      <c r="I3" s="97"/>
      <c r="J3" s="96"/>
      <c r="K3" s="96"/>
      <c r="L3" s="96"/>
      <c r="M3" s="96"/>
    </row>
    <row r="4" spans="2:13" s="2" customFormat="1" ht="18.5" thickBot="1" x14ac:dyDescent="0.3">
      <c r="B4" s="57"/>
      <c r="C4" s="58"/>
      <c r="D4" s="86" t="s">
        <v>49</v>
      </c>
      <c r="E4" s="86"/>
      <c r="F4" s="86"/>
      <c r="G4" s="86"/>
      <c r="H4" s="86"/>
      <c r="I4" s="87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98" t="s">
        <v>20</v>
      </c>
      <c r="I5" s="99"/>
    </row>
    <row r="6" spans="2:13" x14ac:dyDescent="0.25">
      <c r="B6" s="29"/>
      <c r="C6" s="30"/>
      <c r="D6" s="30"/>
      <c r="E6" s="31" t="s">
        <v>57</v>
      </c>
      <c r="F6" s="53"/>
      <c r="G6" s="54">
        <v>0.41666666666666669</v>
      </c>
      <c r="H6" s="88" t="s">
        <v>44</v>
      </c>
      <c r="I6" s="89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2"/>
      <c r="G7" s="52">
        <f>G6+B7</f>
        <v>0.4375</v>
      </c>
      <c r="H7" s="90"/>
      <c r="I7" s="91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1">
        <f>G7+B8</f>
        <v>0.45833333333333331</v>
      </c>
      <c r="G8" s="55"/>
      <c r="H8" s="101" t="s">
        <v>55</v>
      </c>
      <c r="I8" s="102"/>
    </row>
    <row r="9" spans="2:13" ht="18.5" thickBot="1" x14ac:dyDescent="0.3">
      <c r="B9" s="100"/>
      <c r="C9" s="100"/>
      <c r="D9" s="100"/>
      <c r="E9" s="100"/>
      <c r="F9" s="100"/>
      <c r="G9" s="100"/>
      <c r="H9" s="100"/>
      <c r="I9" s="100"/>
    </row>
    <row r="10" spans="2:13" ht="18" x14ac:dyDescent="0.25">
      <c r="B10" s="92">
        <v>45370</v>
      </c>
      <c r="C10" s="93"/>
      <c r="D10" s="93"/>
      <c r="E10" s="93"/>
      <c r="F10" s="93"/>
      <c r="G10" s="93"/>
      <c r="H10" s="93"/>
      <c r="I10" s="94"/>
    </row>
    <row r="11" spans="2:13" s="2" customFormat="1" ht="18" x14ac:dyDescent="0.25">
      <c r="B11" s="95" t="s">
        <v>71</v>
      </c>
      <c r="C11" s="96"/>
      <c r="D11" s="96"/>
      <c r="E11" s="96"/>
      <c r="F11" s="96"/>
      <c r="G11" s="96"/>
      <c r="H11" s="96"/>
      <c r="I11" s="97"/>
      <c r="J11" s="96"/>
      <c r="K11" s="96"/>
      <c r="L11" s="96"/>
      <c r="M11" s="96"/>
    </row>
    <row r="12" spans="2:13" s="2" customFormat="1" ht="18.5" thickBot="1" x14ac:dyDescent="0.3">
      <c r="B12" s="57"/>
      <c r="C12" s="58"/>
      <c r="D12" s="86" t="s">
        <v>49</v>
      </c>
      <c r="E12" s="86"/>
      <c r="F12" s="86"/>
      <c r="G12" s="86"/>
      <c r="H12" s="86"/>
      <c r="I12" s="87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98" t="s">
        <v>20</v>
      </c>
      <c r="I13" s="99"/>
    </row>
    <row r="14" spans="2:13" x14ac:dyDescent="0.25">
      <c r="B14" s="29"/>
      <c r="C14" s="30"/>
      <c r="D14" s="30"/>
      <c r="E14" s="31" t="s">
        <v>58</v>
      </c>
      <c r="F14" s="53"/>
      <c r="G14" s="54">
        <v>0.5625</v>
      </c>
      <c r="H14" s="103"/>
      <c r="I14" s="104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2"/>
      <c r="G15" s="52">
        <f>G14+B15</f>
        <v>0.58333333333333337</v>
      </c>
      <c r="H15" s="90"/>
      <c r="I15" s="91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1">
        <f>G15+B16</f>
        <v>0.60416666666666674</v>
      </c>
      <c r="G16" s="51"/>
      <c r="H16" s="101" t="s">
        <v>56</v>
      </c>
      <c r="I16" s="102"/>
    </row>
    <row r="17" spans="1:9" ht="18.5" thickBot="1" x14ac:dyDescent="0.3">
      <c r="B17" s="100"/>
      <c r="C17" s="100"/>
      <c r="D17" s="100"/>
      <c r="E17" s="100"/>
      <c r="F17" s="100"/>
      <c r="G17" s="100"/>
      <c r="H17" s="100"/>
      <c r="I17" s="100"/>
    </row>
    <row r="18" spans="1:9" ht="18.5" thickBot="1" x14ac:dyDescent="0.3">
      <c r="B18" s="92">
        <v>45371</v>
      </c>
      <c r="C18" s="93"/>
      <c r="D18" s="93"/>
      <c r="E18" s="93"/>
      <c r="F18" s="93"/>
      <c r="G18" s="93"/>
      <c r="H18" s="93"/>
      <c r="I18" s="94"/>
    </row>
    <row r="19" spans="1:9" ht="18.5" thickBot="1" x14ac:dyDescent="0.3">
      <c r="B19" s="105" t="s">
        <v>70</v>
      </c>
      <c r="C19" s="106"/>
      <c r="D19" s="106"/>
      <c r="E19" s="106"/>
      <c r="F19" s="106"/>
      <c r="G19" s="106"/>
      <c r="H19" s="106"/>
      <c r="I19" s="107"/>
    </row>
    <row r="20" spans="1:9" ht="18.5" thickBot="1" x14ac:dyDescent="0.3">
      <c r="B20" s="110" t="s">
        <v>49</v>
      </c>
      <c r="C20" s="86"/>
      <c r="D20" s="86"/>
      <c r="E20" s="86"/>
      <c r="F20" s="86"/>
      <c r="G20" s="86"/>
      <c r="H20" s="86"/>
      <c r="I20" s="87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8" t="s">
        <v>20</v>
      </c>
      <c r="I21" s="109"/>
    </row>
    <row r="22" spans="1:9" ht="15.75" customHeight="1" x14ac:dyDescent="0.35">
      <c r="A22" s="2"/>
      <c r="B22" s="17"/>
      <c r="C22" s="15"/>
      <c r="D22" s="15"/>
      <c r="E22" s="48" t="s">
        <v>57</v>
      </c>
      <c r="F22" s="15"/>
      <c r="G22" s="16">
        <v>0.33333333333333331</v>
      </c>
      <c r="H22" s="81" t="s">
        <v>59</v>
      </c>
      <c r="I22" s="82"/>
    </row>
    <row r="23" spans="1:9" ht="13" x14ac:dyDescent="0.3">
      <c r="B23" s="17">
        <f>TIME(0,5,0)</f>
        <v>3.472222222222222E-3</v>
      </c>
      <c r="C23" s="15"/>
      <c r="D23" s="15"/>
      <c r="E23" s="49" t="s">
        <v>28</v>
      </c>
      <c r="F23" s="15"/>
      <c r="G23" s="15">
        <f>G22+B23</f>
        <v>0.33680555555555552</v>
      </c>
      <c r="H23" s="81"/>
      <c r="I23" s="82"/>
    </row>
    <row r="24" spans="1:9" ht="13" x14ac:dyDescent="0.3">
      <c r="B24" s="17">
        <f>TIME(0,11,0)</f>
        <v>7.6388888888888886E-3</v>
      </c>
      <c r="C24" s="15"/>
      <c r="D24" s="15"/>
      <c r="E24" s="49" t="s">
        <v>29</v>
      </c>
      <c r="F24" s="15"/>
      <c r="G24" s="15">
        <f t="shared" ref="G24:G37" si="0">G23+B24</f>
        <v>0.34444444444444439</v>
      </c>
      <c r="H24" s="81"/>
      <c r="I24" s="82"/>
    </row>
    <row r="25" spans="1:9" ht="13" x14ac:dyDescent="0.3">
      <c r="B25" s="17">
        <f>TIME(0,6,0)</f>
        <v>4.1666666666666666E-3</v>
      </c>
      <c r="C25" s="15"/>
      <c r="D25" s="15"/>
      <c r="E25" s="49" t="s">
        <v>30</v>
      </c>
      <c r="F25" s="15"/>
      <c r="G25" s="15">
        <f t="shared" si="0"/>
        <v>0.34861111111111104</v>
      </c>
      <c r="H25" s="81"/>
      <c r="I25" s="82"/>
    </row>
    <row r="26" spans="1:9" ht="13" x14ac:dyDescent="0.3">
      <c r="B26" s="17">
        <f>TIME(0,4,0)</f>
        <v>2.7777777777777779E-3</v>
      </c>
      <c r="C26" s="15"/>
      <c r="D26" s="15"/>
      <c r="E26" s="49" t="s">
        <v>31</v>
      </c>
      <c r="F26" s="15"/>
      <c r="G26" s="15">
        <f t="shared" si="0"/>
        <v>0.35138888888888881</v>
      </c>
      <c r="H26" s="81"/>
      <c r="I26" s="82"/>
    </row>
    <row r="27" spans="1:9" ht="13" x14ac:dyDescent="0.3">
      <c r="B27" s="17">
        <f>TIME(0,4,0)</f>
        <v>2.7777777777777779E-3</v>
      </c>
      <c r="C27" s="15"/>
      <c r="D27" s="15"/>
      <c r="E27" s="49" t="s">
        <v>32</v>
      </c>
      <c r="F27" s="15"/>
      <c r="G27" s="15">
        <f t="shared" si="0"/>
        <v>0.35416666666666657</v>
      </c>
      <c r="H27" s="81"/>
      <c r="I27" s="82"/>
    </row>
    <row r="28" spans="1:9" ht="13" x14ac:dyDescent="0.3">
      <c r="B28" s="17">
        <f>TIME(0,7,0)</f>
        <v>4.8611111111111112E-3</v>
      </c>
      <c r="C28" s="15"/>
      <c r="D28" s="15"/>
      <c r="E28" s="49" t="s">
        <v>33</v>
      </c>
      <c r="F28" s="15"/>
      <c r="G28" s="15">
        <f t="shared" si="0"/>
        <v>0.35902777777777767</v>
      </c>
      <c r="H28" s="81"/>
      <c r="I28" s="82"/>
    </row>
    <row r="29" spans="1:9" ht="13" x14ac:dyDescent="0.3">
      <c r="B29" s="17">
        <f>TIME(0,7,0)</f>
        <v>4.8611111111111112E-3</v>
      </c>
      <c r="C29" s="15"/>
      <c r="D29" s="15"/>
      <c r="E29" s="49" t="s">
        <v>34</v>
      </c>
      <c r="F29" s="15"/>
      <c r="G29" s="15">
        <f t="shared" si="0"/>
        <v>0.36388888888888876</v>
      </c>
      <c r="H29" s="81"/>
      <c r="I29" s="82"/>
    </row>
    <row r="30" spans="1:9" ht="13" x14ac:dyDescent="0.3">
      <c r="B30" s="17">
        <f>TIME(0,8,0)</f>
        <v>5.5555555555555558E-3</v>
      </c>
      <c r="C30" s="15"/>
      <c r="D30" s="15"/>
      <c r="E30" s="49" t="s">
        <v>35</v>
      </c>
      <c r="F30" s="15"/>
      <c r="G30" s="15">
        <f t="shared" si="0"/>
        <v>0.3694444444444443</v>
      </c>
      <c r="H30" s="81"/>
      <c r="I30" s="82"/>
    </row>
    <row r="31" spans="1:9" ht="13" x14ac:dyDescent="0.3">
      <c r="B31" s="17">
        <f>TIME(0,5,0)</f>
        <v>3.472222222222222E-3</v>
      </c>
      <c r="C31" s="15"/>
      <c r="D31" s="15"/>
      <c r="E31" s="49" t="s">
        <v>36</v>
      </c>
      <c r="F31" s="15"/>
      <c r="G31" s="15">
        <f t="shared" si="0"/>
        <v>0.37291666666666651</v>
      </c>
      <c r="H31" s="81"/>
      <c r="I31" s="82"/>
    </row>
    <row r="32" spans="1:9" ht="13" x14ac:dyDescent="0.3">
      <c r="B32" s="17">
        <f>TIME(0,12,0)</f>
        <v>8.3333333333333332E-3</v>
      </c>
      <c r="C32" s="15"/>
      <c r="D32" s="15"/>
      <c r="E32" s="49" t="s">
        <v>37</v>
      </c>
      <c r="F32" s="15"/>
      <c r="G32" s="15">
        <f t="shared" si="0"/>
        <v>0.38124999999999987</v>
      </c>
      <c r="H32" s="83"/>
      <c r="I32" s="84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9" t="s">
        <v>38</v>
      </c>
      <c r="F33" s="15"/>
      <c r="G33" s="15">
        <f t="shared" si="0"/>
        <v>0.38819444444444429</v>
      </c>
      <c r="H33" s="81"/>
      <c r="I33" s="82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1.4583333333333332E-2</v>
      </c>
      <c r="E34" s="50" t="s">
        <v>50</v>
      </c>
      <c r="F34" s="15"/>
      <c r="G34" s="15">
        <f t="shared" si="0"/>
        <v>0.41944444444444429</v>
      </c>
      <c r="H34" s="81"/>
      <c r="I34" s="82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1.5972222222222224E-2</v>
      </c>
      <c r="E35" s="50" t="s">
        <v>51</v>
      </c>
      <c r="F35" s="15"/>
      <c r="G35" s="15">
        <f t="shared" si="0"/>
        <v>0.42986111111111097</v>
      </c>
      <c r="H35" s="81"/>
      <c r="I35" s="82"/>
    </row>
    <row r="36" spans="1:13" ht="14.5" x14ac:dyDescent="0.35">
      <c r="B36" s="17">
        <v>3.472222222222222E-3</v>
      </c>
      <c r="C36" s="15">
        <f>TIME(0,9,0)*60/30</f>
        <v>1.2499999999999999E-2</v>
      </c>
      <c r="D36" s="15">
        <f>TIME(0,30,0)</f>
        <v>2.0833333333333332E-2</v>
      </c>
      <c r="E36" s="50" t="s">
        <v>52</v>
      </c>
      <c r="F36" s="15"/>
      <c r="G36" s="15">
        <f t="shared" si="0"/>
        <v>0.43333333333333318</v>
      </c>
      <c r="H36" s="81"/>
      <c r="I36" s="82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50" t="s">
        <v>53</v>
      </c>
      <c r="F37" s="15"/>
      <c r="G37" s="15">
        <f t="shared" si="0"/>
        <v>0.43680555555555539</v>
      </c>
      <c r="H37" s="81"/>
      <c r="I37" s="82"/>
    </row>
    <row r="38" spans="1:13" ht="15.5" thickBot="1" x14ac:dyDescent="0.45">
      <c r="B38" s="15">
        <v>3.472222222222222E-3</v>
      </c>
      <c r="C38" s="19">
        <f>TIME(0,8,0)*60/30</f>
        <v>1.1111111111111112E-2</v>
      </c>
      <c r="D38" s="19"/>
      <c r="E38" s="61" t="s">
        <v>60</v>
      </c>
      <c r="F38" s="62">
        <f>G37+B38</f>
        <v>0.4402777777777776</v>
      </c>
      <c r="G38" s="62">
        <f>TIME(0,46,0)+F38</f>
        <v>0.47222222222222204</v>
      </c>
      <c r="H38" s="79" t="s">
        <v>88</v>
      </c>
      <c r="I38" s="80"/>
    </row>
    <row r="39" spans="1:13" ht="14.5" x14ac:dyDescent="0.35">
      <c r="B39" s="17">
        <f>TIME(0,10,0)</f>
        <v>6.9444444444444441E-3</v>
      </c>
      <c r="C39" s="15"/>
      <c r="D39" s="15"/>
      <c r="E39" s="50" t="s">
        <v>80</v>
      </c>
      <c r="F39" s="15"/>
      <c r="G39" s="15">
        <f>G38+B39</f>
        <v>0.47916666666666646</v>
      </c>
      <c r="H39" s="81"/>
      <c r="I39" s="82"/>
    </row>
    <row r="40" spans="1:13" ht="14.5" x14ac:dyDescent="0.35">
      <c r="B40" s="17">
        <f>TIME(0,8,0)</f>
        <v>5.5555555555555558E-3</v>
      </c>
      <c r="C40" s="15"/>
      <c r="D40" s="15"/>
      <c r="E40" s="50" t="s">
        <v>81</v>
      </c>
      <c r="F40" s="15"/>
      <c r="G40" s="15">
        <f t="shared" ref="G40:G45" si="1">G39+B40</f>
        <v>0.484722222222222</v>
      </c>
      <c r="H40" s="81"/>
      <c r="I40" s="82"/>
    </row>
    <row r="41" spans="1:13" ht="13" x14ac:dyDescent="0.3">
      <c r="A41" s="2"/>
      <c r="B41" s="17">
        <f>TIME(0,12,0)</f>
        <v>8.3333333333333332E-3</v>
      </c>
      <c r="C41" s="15"/>
      <c r="D41" s="15"/>
      <c r="E41" s="49" t="s">
        <v>82</v>
      </c>
      <c r="F41" s="15"/>
      <c r="G41" s="15">
        <f t="shared" si="1"/>
        <v>0.49305555555555536</v>
      </c>
      <c r="H41" s="81"/>
      <c r="I41" s="82"/>
    </row>
    <row r="42" spans="1:13" s="2" customFormat="1" ht="18" x14ac:dyDescent="0.35">
      <c r="B42" s="17">
        <f>TIME(0,15,0)</f>
        <v>1.0416666666666666E-2</v>
      </c>
      <c r="C42" s="15"/>
      <c r="D42" s="15"/>
      <c r="E42" s="50" t="s">
        <v>83</v>
      </c>
      <c r="F42" s="15"/>
      <c r="G42" s="15">
        <f t="shared" si="1"/>
        <v>0.50347222222222199</v>
      </c>
      <c r="H42" s="81"/>
      <c r="I42" s="82"/>
      <c r="J42" s="13"/>
      <c r="K42" s="13"/>
      <c r="L42" s="13"/>
      <c r="M42" s="13"/>
    </row>
    <row r="43" spans="1:13" ht="14.5" x14ac:dyDescent="0.35">
      <c r="B43" s="17">
        <f>TIME(0,7,0)</f>
        <v>4.8611111111111112E-3</v>
      </c>
      <c r="C43" s="15"/>
      <c r="D43" s="15"/>
      <c r="E43" s="50" t="s">
        <v>84</v>
      </c>
      <c r="F43" s="15"/>
      <c r="G43" s="15">
        <f t="shared" si="1"/>
        <v>0.50833333333333308</v>
      </c>
      <c r="H43" s="81"/>
      <c r="I43" s="82"/>
    </row>
    <row r="44" spans="1:13" ht="13" x14ac:dyDescent="0.3">
      <c r="B44" s="17">
        <f>TIME(0,5,0)</f>
        <v>3.472222222222222E-3</v>
      </c>
      <c r="C44" s="15"/>
      <c r="D44" s="15"/>
      <c r="E44" s="49" t="s">
        <v>85</v>
      </c>
      <c r="F44" s="15"/>
      <c r="G44" s="15">
        <f t="shared" si="1"/>
        <v>0.51180555555555529</v>
      </c>
      <c r="H44" s="81"/>
      <c r="I44" s="82"/>
    </row>
    <row r="45" spans="1:13" ht="14.5" x14ac:dyDescent="0.35">
      <c r="B45" s="17">
        <f>TIME(0,9,0)</f>
        <v>6.2499999999999995E-3</v>
      </c>
      <c r="C45" s="15"/>
      <c r="D45" s="15"/>
      <c r="E45" s="50" t="s">
        <v>86</v>
      </c>
      <c r="F45" s="15"/>
      <c r="G45" s="15">
        <f t="shared" si="1"/>
        <v>0.51805555555555527</v>
      </c>
      <c r="H45" s="81"/>
      <c r="I45" s="82"/>
    </row>
    <row r="46" spans="1:13" ht="15" thickBot="1" x14ac:dyDescent="0.4">
      <c r="B46" s="18">
        <f>TIME(1,47,0)</f>
        <v>7.4305555555555555E-2</v>
      </c>
      <c r="C46" s="19"/>
      <c r="D46" s="19"/>
      <c r="E46" s="60" t="s">
        <v>87</v>
      </c>
      <c r="F46" s="19">
        <f>G45+B46</f>
        <v>0.59236111111111078</v>
      </c>
      <c r="G46" s="19"/>
      <c r="H46" s="111" t="s">
        <v>89</v>
      </c>
      <c r="I46" s="112"/>
    </row>
  </sheetData>
  <sheetProtection algorithmName="SHA-512" hashValue="yiMUDKkV88PvpLQZxwed1/u52eMhGL/qSynff5xh2XukZfKkfwVWpoWYzneuIGUzvEIrgJ1fGxVfuUStp0SkNA==" saltValue="9DoawrKa629MdHEJBZ0lrw==" spinCount="100000" sheet="1" formatCells="0" formatColumns="0" formatRows="0" insertColumns="0" insertRows="0" insertHyperlinks="0" deleteColumns="0" deleteRows="0" sort="0" autoFilter="0" pivotTables="0"/>
  <mergeCells count="48">
    <mergeCell ref="H43:I43"/>
    <mergeCell ref="H44:I44"/>
    <mergeCell ref="H45:I45"/>
    <mergeCell ref="H46:I46"/>
    <mergeCell ref="H39:I39"/>
    <mergeCell ref="H40:I40"/>
    <mergeCell ref="H41:I41"/>
    <mergeCell ref="H42:I42"/>
    <mergeCell ref="H26:I26"/>
    <mergeCell ref="H27:I27"/>
    <mergeCell ref="H28:I28"/>
    <mergeCell ref="B18:I18"/>
    <mergeCell ref="B19:I19"/>
    <mergeCell ref="H21:I21"/>
    <mergeCell ref="B20:I20"/>
    <mergeCell ref="H22:I22"/>
    <mergeCell ref="H23:I23"/>
    <mergeCell ref="H24:I24"/>
    <mergeCell ref="J3:M3"/>
    <mergeCell ref="H5:I5"/>
    <mergeCell ref="J11:M11"/>
    <mergeCell ref="D12:I12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H8:I8"/>
    <mergeCell ref="D1:I1"/>
    <mergeCell ref="D4:I4"/>
    <mergeCell ref="H6:I6"/>
    <mergeCell ref="H7:I7"/>
    <mergeCell ref="B2:I2"/>
    <mergeCell ref="B3:I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B69B7581-24E5-47A8-AACF-C2560472AFB0}"/>
</file>

<file path=customXml/itemProps2.xml><?xml version="1.0" encoding="utf-8"?>
<ds:datastoreItem xmlns:ds="http://schemas.openxmlformats.org/officeDocument/2006/customXml" ds:itemID="{2E3A06B0-069B-4447-BEC9-45FD92912099}"/>
</file>

<file path=customXml/itemProps3.xml><?xml version="1.0" encoding="utf-8"?>
<ds:datastoreItem xmlns:ds="http://schemas.openxmlformats.org/officeDocument/2006/customXml" ds:itemID="{7657AD11-206E-466B-810A-79725CAAEE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2024-04-05T07:03:39Z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