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lstomgroup.sharepoint.com/sites/GibelaProjectPlanning/Shared Documents/General/Train Movement Plan/Train movement YQ/"/>
    </mc:Choice>
  </mc:AlternateContent>
  <xr:revisionPtr revIDLastSave="0" documentId="8_{9DCF871B-BD94-493D-9792-EC64A67D12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otice" sheetId="18" r:id="rId1"/>
    <sheet name="Detailed Running Times" sheetId="33" r:id="rId2"/>
    <sheet name="Wagon List" sheetId="34" r:id="rId3"/>
  </sheets>
  <definedNames>
    <definedName name="\c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33" l="1"/>
  <c r="B33" i="33"/>
  <c r="B32" i="33"/>
  <c r="B31" i="33"/>
  <c r="B30" i="33"/>
  <c r="B29" i="33"/>
  <c r="B28" i="33"/>
  <c r="B27" i="33"/>
  <c r="B26" i="33"/>
  <c r="B25" i="33"/>
  <c r="B24" i="33"/>
  <c r="B23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F38" i="33"/>
  <c r="C33" i="33"/>
  <c r="D33" i="33"/>
  <c r="C34" i="33"/>
  <c r="D34" i="33"/>
  <c r="C35" i="33"/>
  <c r="D35" i="33"/>
  <c r="C36" i="33"/>
  <c r="D36" i="33"/>
  <c r="C37" i="33"/>
  <c r="C38" i="33"/>
  <c r="B16" i="33"/>
  <c r="B15" i="33"/>
  <c r="G15" i="33"/>
  <c r="F16" i="33"/>
  <c r="B8" i="33"/>
  <c r="B7" i="33"/>
  <c r="G7" i="33"/>
  <c r="F8" i="33"/>
</calcChain>
</file>

<file path=xl/sharedStrings.xml><?xml version="1.0" encoding="utf-8"?>
<sst xmlns="http://schemas.openxmlformats.org/spreadsheetml/2006/main" count="111" uniqueCount="81">
  <si>
    <t>ARRIVE</t>
  </si>
  <si>
    <t>DEPART</t>
  </si>
  <si>
    <t>To:</t>
  </si>
  <si>
    <t>From:</t>
  </si>
  <si>
    <t>Code</t>
  </si>
  <si>
    <t>Subject: -</t>
  </si>
  <si>
    <t>SECTION</t>
  </si>
  <si>
    <t>Page 2</t>
  </si>
  <si>
    <t>Sections: -</t>
  </si>
  <si>
    <t>AS PER E-MAIL</t>
  </si>
  <si>
    <t>Train Network Planning, NCC</t>
  </si>
  <si>
    <t>21 Wellington Road</t>
  </si>
  <si>
    <t>Inyanda House 1</t>
  </si>
  <si>
    <t>Parktown</t>
  </si>
  <si>
    <t>YQ No.</t>
  </si>
  <si>
    <t>"NCC"</t>
  </si>
  <si>
    <t xml:space="preserve">NB! IN CASE OF ANY EMERGENCY, DEVIATION OR INCIDENT THE DUTY MANAGER </t>
  </si>
  <si>
    <t>RUN TIMES</t>
  </si>
  <si>
    <t>STATIONS</t>
  </si>
  <si>
    <t>ARRIVAL</t>
  </si>
  <si>
    <t>REMARKS</t>
  </si>
  <si>
    <t>Remarks</t>
  </si>
  <si>
    <t>RT 60km/h</t>
  </si>
  <si>
    <t>Conditions:</t>
  </si>
  <si>
    <t>DUNNOTTAR TO WOLMERTON</t>
  </si>
  <si>
    <t>Dunnottar</t>
  </si>
  <si>
    <t>Wolmerton</t>
  </si>
  <si>
    <t>DAGGAFONTEIN</t>
  </si>
  <si>
    <t>VARKFONTEIN</t>
  </si>
  <si>
    <t>BRONKHORSTFONTEIN</t>
  </si>
  <si>
    <t>AVONDSRUS</t>
  </si>
  <si>
    <t>YSTERVARKFONTEIN</t>
  </si>
  <si>
    <t>KNOPPIESFONTEIN</t>
  </si>
  <si>
    <t>KAMEELZYNKRAAL</t>
  </si>
  <si>
    <t>ROODEKNOPPIES</t>
  </si>
  <si>
    <t>KLEINSONDERHOUT</t>
  </si>
  <si>
    <t>TWEEDRAG</t>
  </si>
  <si>
    <t>DONKERHOEK</t>
  </si>
  <si>
    <t>LUD</t>
  </si>
  <si>
    <t>Consist:</t>
  </si>
  <si>
    <t>(See detailed Point to Point Running Times)</t>
  </si>
  <si>
    <t>08:00</t>
  </si>
  <si>
    <t>This Notice must be handed out as ruled in Clause 1055 Of General Appendix No. 6 (Part 1).</t>
  </si>
  <si>
    <t>Sentrarand</t>
  </si>
  <si>
    <t>Shunt Locos + 15 Empty Wagons</t>
  </si>
  <si>
    <t>Haulage Locomotives</t>
  </si>
  <si>
    <t>12 (twelve) x PRASA EMU Coaches</t>
  </si>
  <si>
    <t>Fully functional Telemeter at the rear of the train.</t>
  </si>
  <si>
    <t>TRAIN NO.  90 7901/2</t>
  </si>
  <si>
    <t>Train no. : 90 7901/2</t>
  </si>
  <si>
    <t>PYRAMIDSUID</t>
  </si>
  <si>
    <t>BONACCORD</t>
  </si>
  <si>
    <t>MEERSIG</t>
  </si>
  <si>
    <t>PRETORIANOORD</t>
  </si>
  <si>
    <t>Speed not exceeding 60 km/h to be observed throughout the journey</t>
  </si>
  <si>
    <t>Shunting and load compilation</t>
  </si>
  <si>
    <t>Change Locos to 44D + Shut Down</t>
  </si>
  <si>
    <t>SPRINGS YARD</t>
  </si>
  <si>
    <t>DUNNOTTAR (Gibela Yard)</t>
  </si>
  <si>
    <t>44D Locos + 15 Empty Wagons couple to PRASA EMUs.</t>
  </si>
  <si>
    <t>WOLMERTON YARD</t>
  </si>
  <si>
    <t>Springs Yard</t>
  </si>
  <si>
    <t>10:00</t>
  </si>
  <si>
    <t>SPR Crew. Shunt car coupled to 15 Empty wagons</t>
  </si>
  <si>
    <t>11:00</t>
  </si>
  <si>
    <t>Shunting + Brake Test</t>
  </si>
  <si>
    <t>STQ Crew</t>
  </si>
  <si>
    <t>09:07</t>
  </si>
  <si>
    <t>SHOULD BE CALLED AT 011 544 9094 / 011 544 9099</t>
  </si>
  <si>
    <t>SHUT DOWN</t>
  </si>
  <si>
    <t>Shut Down</t>
  </si>
  <si>
    <t>EMU Wagons travel DAY LIGHT and NIGHT.</t>
  </si>
  <si>
    <t>Springs Yard to Wolmerton Yard</t>
  </si>
  <si>
    <t xml:space="preserve"> Dunnottar Gibela Yard to Springs Yard</t>
  </si>
  <si>
    <t>Springs Yard to Dunnottar Gibela Yard</t>
  </si>
  <si>
    <t>OVER THE SECTION MENTIONED ABOVE:</t>
  </si>
  <si>
    <t xml:space="preserve">AUTHORITY HAS BEEN GRANTED FOR THE HAULAGE OF Special EMU Coaches Train </t>
  </si>
  <si>
    <t>PEMU023</t>
  </si>
  <si>
    <t>Date: 07 March 2024</t>
  </si>
  <si>
    <t>HAULAGE OF PRASA-EMU Wagons TS#209 &amp; TS#210</t>
  </si>
  <si>
    <t>10 to 15 SMLJ empty and fully roadworthy airbrake wagons for braking purposes.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</si>
</sst>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:ss_)"/>
    <numFmt numFmtId="165" formatCode="ddd\ dd\-mmm\-yyyy"/>
    <numFmt numFmtId="166" formatCode="dddd\ \ \ \ \ \ \ \ \ \ \ \ \ dd\ \ mmmm\ \ yyyy"/>
  </numFmts>
  <fonts count="38" x14ac:knownFonts="1">
    <font>
      <sz val="12"/>
      <name val="Courier"/>
    </font>
    <font>
      <sz val="10"/>
      <name val="Arial"/>
      <family val="2"/>
    </font>
    <font>
      <b/>
      <i/>
      <sz val="1"/>
      <color indexed="8"/>
      <name val="Courier"/>
      <family val="3"/>
    </font>
    <font>
      <b/>
      <i/>
      <u/>
      <sz val="1"/>
      <color indexed="8"/>
      <name val="Courier"/>
      <family val="3"/>
    </font>
    <font>
      <sz val="1"/>
      <color indexed="8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  <font>
      <b/>
      <sz val="14"/>
      <color indexed="10"/>
      <name val="Arial"/>
      <family val="2"/>
    </font>
    <font>
      <sz val="12"/>
      <name val="Courier"/>
      <family val="3"/>
    </font>
    <font>
      <b/>
      <u/>
      <sz val="12"/>
      <color indexed="10"/>
      <name val="Arial"/>
      <family val="2"/>
    </font>
    <font>
      <b/>
      <u/>
      <sz val="20"/>
      <name val="Arial"/>
      <family val="2"/>
    </font>
    <font>
      <b/>
      <sz val="14"/>
      <color indexed="8"/>
      <name val="Times New Roman"/>
      <family val="1"/>
    </font>
    <font>
      <sz val="10"/>
      <color indexed="8"/>
      <name val="Courier"/>
      <family val="3"/>
    </font>
    <font>
      <b/>
      <sz val="10"/>
      <color indexed="8"/>
      <name val="Courier"/>
      <family val="3"/>
    </font>
    <font>
      <b/>
      <sz val="12"/>
      <color indexed="8"/>
      <name val="Arial"/>
      <family val="2"/>
    </font>
    <font>
      <b/>
      <sz val="10"/>
      <color indexed="10"/>
      <name val="Arial"/>
      <family val="2"/>
    </font>
    <font>
      <b/>
      <sz val="10"/>
      <name val="Courier"/>
      <family val="3"/>
    </font>
    <font>
      <sz val="14"/>
      <name val="Arial"/>
      <family val="2"/>
    </font>
    <font>
      <u/>
      <sz val="12"/>
      <name val="Arial"/>
      <family val="2"/>
    </font>
    <font>
      <u/>
      <sz val="16"/>
      <name val="Arial"/>
      <family val="2"/>
    </font>
    <font>
      <u/>
      <sz val="10"/>
      <name val="Arial"/>
      <family val="2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5"/>
      <color rgb="FFFF0000"/>
      <name val="Times New Roman"/>
      <family val="1"/>
    </font>
    <font>
      <sz val="11"/>
      <color rgb="FF000000"/>
      <name val="Courier New"/>
      <family val="3"/>
    </font>
    <font>
      <b/>
      <sz val="11"/>
      <color rgb="FF000000"/>
      <name val="Courier New"/>
      <family val="3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ourier"/>
      <family val="3"/>
    </font>
    <font>
      <b/>
      <u/>
      <sz val="14"/>
      <color rgb="FFFF0000"/>
      <name val="Arial"/>
      <family val="2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2" fillId="0" borderId="0">
      <protection locked="0"/>
    </xf>
    <xf numFmtId="19" fontId="4" fillId="0" borderId="0">
      <protection locked="0"/>
    </xf>
    <xf numFmtId="0" fontId="3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4" fillId="0" borderId="0">
      <protection locked="0"/>
    </xf>
    <xf numFmtId="19" fontId="4" fillId="0" borderId="0">
      <protection locked="0"/>
    </xf>
    <xf numFmtId="0" fontId="2" fillId="0" borderId="0">
      <protection locked="0"/>
    </xf>
    <xf numFmtId="19" fontId="4" fillId="0" borderId="0">
      <protection locked="0"/>
    </xf>
    <xf numFmtId="164" fontId="15" fillId="0" borderId="0"/>
    <xf numFmtId="0" fontId="1" fillId="0" borderId="0"/>
  </cellStyleXfs>
  <cellXfs count="11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/>
    </xf>
    <xf numFmtId="0" fontId="5" fillId="0" borderId="0" xfId="0" quotePrefix="1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/>
    </xf>
    <xf numFmtId="0" fontId="1" fillId="0" borderId="0" xfId="0" applyFont="1"/>
    <xf numFmtId="21" fontId="30" fillId="0" borderId="0" xfId="15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left"/>
    </xf>
    <xf numFmtId="21" fontId="20" fillId="0" borderId="1" xfId="0" applyNumberFormat="1" applyFont="1" applyBorder="1" applyAlignment="1">
      <alignment horizontal="left"/>
    </xf>
    <xf numFmtId="21" fontId="19" fillId="0" borderId="2" xfId="0" applyNumberFormat="1" applyFont="1" applyBorder="1" applyAlignment="1">
      <alignment horizontal="left"/>
    </xf>
    <xf numFmtId="21" fontId="19" fillId="0" borderId="3" xfId="0" applyNumberFormat="1" applyFont="1" applyBorder="1" applyAlignment="1">
      <alignment horizontal="left"/>
    </xf>
    <xf numFmtId="21" fontId="19" fillId="0" borderId="4" xfId="0" applyNumberFormat="1" applyFont="1" applyBorder="1" applyAlignment="1">
      <alignment horizontal="left"/>
    </xf>
    <xf numFmtId="21" fontId="21" fillId="0" borderId="0" xfId="0" applyNumberFormat="1" applyFont="1"/>
    <xf numFmtId="0" fontId="5" fillId="0" borderId="0" xfId="0" quotePrefix="1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14" fillId="0" borderId="0" xfId="0" applyFont="1" applyAlignment="1">
      <alignment horizontal="center"/>
    </xf>
    <xf numFmtId="21" fontId="20" fillId="0" borderId="4" xfId="0" applyNumberFormat="1" applyFont="1" applyBorder="1" applyAlignment="1">
      <alignment horizontal="left"/>
    </xf>
    <xf numFmtId="21" fontId="18" fillId="0" borderId="5" xfId="0" applyNumberFormat="1" applyFont="1" applyBorder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9" fillId="0" borderId="7" xfId="0" applyNumberFormat="1" applyFont="1" applyBorder="1" applyAlignment="1">
      <alignment horizontal="left"/>
    </xf>
    <xf numFmtId="21" fontId="19" fillId="0" borderId="8" xfId="0" applyNumberFormat="1" applyFont="1" applyBorder="1" applyAlignment="1">
      <alignment horizontal="left"/>
    </xf>
    <xf numFmtId="21" fontId="20" fillId="0" borderId="8" xfId="0" applyNumberFormat="1" applyFont="1" applyBorder="1" applyAlignment="1">
      <alignment horizontal="left"/>
    </xf>
    <xf numFmtId="0" fontId="24" fillId="0" borderId="0" xfId="0" applyFont="1"/>
    <xf numFmtId="0" fontId="7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20" fontId="7" fillId="0" borderId="0" xfId="0" applyNumberFormat="1" applyFont="1" applyAlignment="1">
      <alignment horizontal="center"/>
    </xf>
    <xf numFmtId="21" fontId="19" fillId="0" borderId="0" xfId="0" applyNumberFormat="1" applyFont="1" applyAlignment="1">
      <alignment horizontal="left"/>
    </xf>
    <xf numFmtId="21" fontId="20" fillId="0" borderId="0" xfId="0" applyNumberFormat="1" applyFont="1" applyAlignment="1">
      <alignment horizontal="left"/>
    </xf>
    <xf numFmtId="21" fontId="20" fillId="0" borderId="0" xfId="0" applyNumberFormat="1" applyFont="1" applyAlignment="1">
      <alignment horizontal="center"/>
    </xf>
    <xf numFmtId="21" fontId="18" fillId="0" borderId="7" xfId="0" applyNumberFormat="1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0" fontId="0" fillId="0" borderId="4" xfId="0" applyBorder="1"/>
    <xf numFmtId="49" fontId="7" fillId="0" borderId="0" xfId="0" applyNumberFormat="1" applyFont="1" applyAlignment="1">
      <alignment horizontal="center"/>
    </xf>
    <xf numFmtId="0" fontId="25" fillId="0" borderId="0" xfId="0" applyFont="1"/>
    <xf numFmtId="0" fontId="27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49" fontId="25" fillId="0" borderId="0" xfId="0" applyNumberFormat="1" applyFont="1" applyAlignment="1">
      <alignment horizontal="center"/>
    </xf>
    <xf numFmtId="21" fontId="30" fillId="0" borderId="0" xfId="15" applyNumberFormat="1" applyFont="1" applyAlignment="1">
      <alignment horizontal="left"/>
    </xf>
    <xf numFmtId="21" fontId="28" fillId="0" borderId="1" xfId="0" applyNumberFormat="1" applyFont="1" applyBorder="1" applyAlignment="1">
      <alignment horizontal="left"/>
    </xf>
    <xf numFmtId="21" fontId="29" fillId="0" borderId="1" xfId="0" applyNumberFormat="1" applyFont="1" applyBorder="1" applyAlignment="1">
      <alignment horizontal="left"/>
    </xf>
    <xf numFmtId="0" fontId="31" fillId="0" borderId="1" xfId="0" applyFont="1" applyBorder="1"/>
    <xf numFmtId="0" fontId="32" fillId="0" borderId="4" xfId="0" applyFont="1" applyBorder="1"/>
    <xf numFmtId="21" fontId="20" fillId="0" borderId="4" xfId="0" applyNumberFormat="1" applyFont="1" applyBorder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8" xfId="0" applyNumberFormat="1" applyFont="1" applyBorder="1" applyAlignment="1">
      <alignment horizontal="center"/>
    </xf>
    <xf numFmtId="21" fontId="20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5" fillId="0" borderId="0" xfId="0" applyFont="1" applyAlignment="1">
      <alignment horizontal="left"/>
    </xf>
    <xf numFmtId="0" fontId="6" fillId="0" borderId="27" xfId="0" applyFont="1" applyBorder="1"/>
    <xf numFmtId="0" fontId="6" fillId="0" borderId="9" xfId="0" applyFont="1" applyBorder="1"/>
    <xf numFmtId="0" fontId="7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5" fontId="9" fillId="0" borderId="0" xfId="16" applyNumberFormat="1" applyFont="1" applyAlignment="1">
      <alignment horizontal="center" vertical="center"/>
    </xf>
    <xf numFmtId="0" fontId="7" fillId="0" borderId="0" xfId="0" applyFont="1"/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3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4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21" fontId="19" fillId="0" borderId="1" xfId="0" applyNumberFormat="1" applyFont="1" applyBorder="1" applyAlignment="1">
      <alignment horizontal="center"/>
    </xf>
    <xf numFmtId="21" fontId="19" fillId="0" borderId="17" xfId="0" applyNumberFormat="1" applyFont="1" applyBorder="1" applyAlignment="1">
      <alignment horizontal="center"/>
    </xf>
    <xf numFmtId="166" fontId="9" fillId="0" borderId="22" xfId="16" applyNumberFormat="1" applyFont="1" applyBorder="1" applyAlignment="1">
      <alignment horizontal="center" vertical="center"/>
    </xf>
    <xf numFmtId="166" fontId="9" fillId="0" borderId="23" xfId="16" applyNumberFormat="1" applyFont="1" applyBorder="1" applyAlignment="1">
      <alignment horizontal="center" vertical="center"/>
    </xf>
    <xf numFmtId="166" fontId="9" fillId="0" borderId="24" xfId="16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1" fontId="18" fillId="0" borderId="8" xfId="0" applyNumberFormat="1" applyFont="1" applyBorder="1" applyAlignment="1">
      <alignment horizontal="center" vertical="center"/>
    </xf>
    <xf numFmtId="21" fontId="18" fillId="0" borderId="18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1" fontId="18" fillId="0" borderId="6" xfId="0" applyNumberFormat="1" applyFont="1" applyBorder="1" applyAlignment="1">
      <alignment horizontal="center" vertical="center"/>
    </xf>
    <xf numFmtId="21" fontId="18" fillId="0" borderId="21" xfId="0" applyNumberFormat="1" applyFont="1" applyBorder="1" applyAlignment="1">
      <alignment horizontal="center" vertical="center"/>
    </xf>
    <xf numFmtId="166" fontId="36" fillId="0" borderId="0" xfId="16" applyNumberFormat="1" applyFont="1" applyAlignment="1">
      <alignment horizontal="center" vertical="center"/>
    </xf>
    <xf numFmtId="21" fontId="20" fillId="0" borderId="19" xfId="0" applyNumberFormat="1" applyFont="1" applyBorder="1" applyAlignment="1">
      <alignment horizontal="center"/>
    </xf>
    <xf numFmtId="21" fontId="20" fillId="0" borderId="20" xfId="0" applyNumberFormat="1" applyFont="1" applyBorder="1" applyAlignment="1">
      <alignment horizontal="center"/>
    </xf>
    <xf numFmtId="21" fontId="19" fillId="0" borderId="12" xfId="0" applyNumberFormat="1" applyFont="1" applyBorder="1" applyAlignment="1">
      <alignment horizontal="center"/>
    </xf>
    <xf numFmtId="21" fontId="19" fillId="0" borderId="13" xfId="0" applyNumberFormat="1" applyFont="1" applyBorder="1" applyAlignment="1">
      <alignment horizontal="center"/>
    </xf>
    <xf numFmtId="21" fontId="19" fillId="0" borderId="14" xfId="0" applyNumberFormat="1" applyFont="1" applyBorder="1" applyAlignment="1">
      <alignment horizontal="center"/>
    </xf>
    <xf numFmtId="21" fontId="19" fillId="0" borderId="15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6" fillId="0" borderId="0" xfId="16" applyFont="1" applyAlignment="1">
      <alignment horizontal="right"/>
    </xf>
    <xf numFmtId="21" fontId="23" fillId="0" borderId="12" xfId="0" applyNumberFormat="1" applyFont="1" applyBorder="1" applyAlignment="1">
      <alignment horizontal="center"/>
    </xf>
    <xf numFmtId="21" fontId="23" fillId="0" borderId="13" xfId="0" applyNumberFormat="1" applyFont="1" applyBorder="1" applyAlignment="1">
      <alignment horizontal="center"/>
    </xf>
    <xf numFmtId="21" fontId="35" fillId="0" borderId="4" xfId="0" applyNumberFormat="1" applyFont="1" applyBorder="1" applyAlignment="1">
      <alignment horizontal="center"/>
    </xf>
    <xf numFmtId="21" fontId="35" fillId="0" borderId="16" xfId="0" applyNumberFormat="1" applyFont="1" applyBorder="1" applyAlignment="1">
      <alignment horizontal="center"/>
    </xf>
    <xf numFmtId="21" fontId="35" fillId="0" borderId="1" xfId="0" applyNumberFormat="1" applyFont="1" applyBorder="1" applyAlignment="1">
      <alignment horizontal="center"/>
    </xf>
    <xf numFmtId="21" fontId="35" fillId="0" borderId="17" xfId="0" applyNumberFormat="1" applyFont="1" applyBorder="1" applyAlignment="1">
      <alignment horizontal="center"/>
    </xf>
  </cellXfs>
  <cellStyles count="17">
    <cellStyle name="F2" xfId="1" xr:uid="{00000000-0005-0000-0000-000000000000}"/>
    <cellStyle name="F2 2" xfId="2" xr:uid="{00000000-0005-0000-0000-000001000000}"/>
    <cellStyle name="F3" xfId="3" xr:uid="{00000000-0005-0000-0000-000002000000}"/>
    <cellStyle name="F3 2" xfId="4" xr:uid="{00000000-0005-0000-0000-000003000000}"/>
    <cellStyle name="F4" xfId="5" xr:uid="{00000000-0005-0000-0000-000004000000}"/>
    <cellStyle name="F4 2" xfId="6" xr:uid="{00000000-0005-0000-0000-000005000000}"/>
    <cellStyle name="F5" xfId="7" xr:uid="{00000000-0005-0000-0000-000006000000}"/>
    <cellStyle name="F5 2" xfId="8" xr:uid="{00000000-0005-0000-0000-000007000000}"/>
    <cellStyle name="F6" xfId="9" xr:uid="{00000000-0005-0000-0000-000008000000}"/>
    <cellStyle name="F6 2" xfId="10" xr:uid="{00000000-0005-0000-0000-000009000000}"/>
    <cellStyle name="F7" xfId="11" xr:uid="{00000000-0005-0000-0000-00000A000000}"/>
    <cellStyle name="F7 2" xfId="12" xr:uid="{00000000-0005-0000-0000-00000B000000}"/>
    <cellStyle name="F8" xfId="13" xr:uid="{00000000-0005-0000-0000-00000C000000}"/>
    <cellStyle name="F8 2" xfId="14" xr:uid="{00000000-0005-0000-0000-00000D000000}"/>
    <cellStyle name="Normal" xfId="0" builtinId="0"/>
    <cellStyle name="Normal 2" xfId="15" xr:uid="{00000000-0005-0000-0000-00000F000000}"/>
    <cellStyle name="Normal_Running Times Template (Pass Trains)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57150</xdr:rowOff>
    </xdr:from>
    <xdr:to>
      <xdr:col>5</xdr:col>
      <xdr:colOff>19050</xdr:colOff>
      <xdr:row>4</xdr:row>
      <xdr:rowOff>95250</xdr:rowOff>
    </xdr:to>
    <xdr:pic>
      <xdr:nvPicPr>
        <xdr:cNvPr id="1495" name="Picture 2">
          <a:extLst>
            <a:ext uri="{FF2B5EF4-FFF2-40B4-BE49-F238E27FC236}">
              <a16:creationId xmlns:a16="http://schemas.microsoft.com/office/drawing/2014/main" id="{B30BCF3F-B7C1-3583-4DD7-1F62DE149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57150"/>
          <a:ext cx="16573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247650</xdr:colOff>
      <xdr:row>39</xdr:row>
      <xdr:rowOff>76200</xdr:rowOff>
    </xdr:to>
    <xdr:pic>
      <xdr:nvPicPr>
        <xdr:cNvPr id="9285" name="Picture 1">
          <a:extLst>
            <a:ext uri="{FF2B5EF4-FFF2-40B4-BE49-F238E27FC236}">
              <a16:creationId xmlns:a16="http://schemas.microsoft.com/office/drawing/2014/main" id="{928F70F5-0A67-408F-AC28-4FA97230F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90500"/>
          <a:ext cx="13011150" cy="731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tabSelected="1" topLeftCell="A2" workbookViewId="0">
      <selection activeCell="E28" sqref="E28:H28"/>
    </sheetView>
  </sheetViews>
  <sheetFormatPr defaultColWidth="9.25" defaultRowHeight="12.75" customHeight="1" x14ac:dyDescent="0.25"/>
  <cols>
    <col min="1" max="1" width="8.75" style="2" customWidth="1"/>
    <col min="2" max="2" width="7.75" style="2" customWidth="1"/>
    <col min="3" max="3" width="8.75" style="2" customWidth="1"/>
    <col min="4" max="4" width="9.9140625" style="2" customWidth="1"/>
    <col min="5" max="5" width="12.33203125" style="2" customWidth="1"/>
    <col min="6" max="6" width="9.4140625" style="2" customWidth="1"/>
    <col min="7" max="7" width="12.4140625" style="2" customWidth="1"/>
    <col min="8" max="8" width="9.75" style="2" customWidth="1"/>
    <col min="9" max="9" width="10.58203125" style="2" customWidth="1"/>
    <col min="10" max="16384" width="9.25" style="2"/>
  </cols>
  <sheetData>
    <row r="1" spans="1:11" ht="18" customHeight="1" x14ac:dyDescent="0.35">
      <c r="A1" s="3" t="s">
        <v>2</v>
      </c>
      <c r="B1" s="4" t="s">
        <v>9</v>
      </c>
      <c r="C1" s="10"/>
      <c r="D1" s="10"/>
      <c r="E1" s="10"/>
      <c r="F1" s="10"/>
      <c r="G1" s="37" t="s">
        <v>3</v>
      </c>
      <c r="H1" s="4" t="s">
        <v>10</v>
      </c>
      <c r="I1" s="10"/>
      <c r="J1" s="10"/>
      <c r="K1" s="10"/>
    </row>
    <row r="2" spans="1:11" ht="18" customHeight="1" x14ac:dyDescent="0.35">
      <c r="A2" s="24"/>
      <c r="B2" s="10"/>
      <c r="C2" s="10"/>
      <c r="D2" s="10"/>
      <c r="E2" s="10"/>
      <c r="F2" s="10"/>
      <c r="G2" s="10"/>
      <c r="H2" s="3" t="s">
        <v>12</v>
      </c>
      <c r="I2" s="10"/>
      <c r="J2" s="10"/>
      <c r="K2" s="10"/>
    </row>
    <row r="3" spans="1:11" ht="18" customHeight="1" x14ac:dyDescent="0.35">
      <c r="A3" s="24"/>
      <c r="B3" s="10"/>
      <c r="C3" s="10"/>
      <c r="D3" s="10"/>
      <c r="E3" s="10"/>
      <c r="F3" s="10"/>
      <c r="G3" s="10"/>
      <c r="H3" s="3" t="s">
        <v>11</v>
      </c>
      <c r="I3" s="10"/>
      <c r="J3" s="10"/>
      <c r="K3" s="10"/>
    </row>
    <row r="4" spans="1:11" ht="18" customHeight="1" x14ac:dyDescent="0.35">
      <c r="A4" s="10"/>
      <c r="B4" s="10"/>
      <c r="C4" s="10"/>
      <c r="D4" s="10"/>
      <c r="E4" s="10"/>
      <c r="F4" s="10"/>
      <c r="G4" s="10"/>
      <c r="H4" s="3" t="s">
        <v>13</v>
      </c>
      <c r="I4" s="10"/>
      <c r="J4" s="10"/>
      <c r="K4" s="10"/>
    </row>
    <row r="5" spans="1:11" ht="18" customHeight="1" thickBot="1" x14ac:dyDescent="0.35">
      <c r="A5" s="24"/>
      <c r="B5" s="24"/>
      <c r="C5" s="1"/>
      <c r="D5" s="10"/>
      <c r="E5" s="9"/>
      <c r="F5" s="10"/>
      <c r="G5" s="10"/>
      <c r="H5" s="10"/>
      <c r="I5" s="10"/>
      <c r="J5" s="10"/>
      <c r="K5" s="10"/>
    </row>
    <row r="6" spans="1:11" ht="19.5" customHeight="1" thickBot="1" x14ac:dyDescent="0.45">
      <c r="A6" s="3" t="s">
        <v>14</v>
      </c>
      <c r="B6" s="74" t="s">
        <v>77</v>
      </c>
      <c r="C6" s="75"/>
      <c r="D6" s="78"/>
      <c r="E6" s="78"/>
      <c r="F6" s="10"/>
      <c r="G6" s="10"/>
      <c r="H6" s="10"/>
      <c r="I6" s="10"/>
      <c r="J6" s="10"/>
      <c r="K6" s="10"/>
    </row>
    <row r="7" spans="1:11" ht="18.75" customHeight="1" x14ac:dyDescent="0.4">
      <c r="A7" s="3" t="s">
        <v>4</v>
      </c>
      <c r="B7" s="5" t="s">
        <v>15</v>
      </c>
      <c r="C7" s="1"/>
      <c r="D7" s="10"/>
      <c r="E7" s="9"/>
      <c r="F7" s="10"/>
      <c r="G7" s="10"/>
      <c r="H7" s="10"/>
      <c r="I7" s="10"/>
      <c r="J7" s="10"/>
      <c r="K7" s="10"/>
    </row>
    <row r="8" spans="1:11" ht="15" customHeight="1" x14ac:dyDescent="0.4">
      <c r="A8" s="32"/>
      <c r="B8" s="5"/>
      <c r="C8" s="1"/>
      <c r="D8" s="10"/>
      <c r="E8" s="9"/>
      <c r="F8" s="10"/>
      <c r="G8" s="25"/>
      <c r="H8" s="25"/>
      <c r="I8" s="10"/>
      <c r="J8" s="10"/>
      <c r="K8" s="10"/>
    </row>
    <row r="9" spans="1:11" ht="16.5" customHeight="1" x14ac:dyDescent="0.35">
      <c r="A9" s="10"/>
      <c r="B9" s="6"/>
      <c r="C9" s="1"/>
      <c r="D9" s="10"/>
      <c r="E9" s="9"/>
      <c r="F9" s="10"/>
      <c r="G9" s="10"/>
      <c r="H9" s="66" t="s">
        <v>78</v>
      </c>
      <c r="I9" s="66"/>
      <c r="J9" s="66"/>
      <c r="K9" s="10"/>
    </row>
    <row r="10" spans="1:11" ht="12.75" customHeight="1" x14ac:dyDescent="0.35">
      <c r="A10" s="10"/>
      <c r="B10" s="6"/>
      <c r="C10" s="1"/>
      <c r="D10" s="10"/>
      <c r="E10" s="9"/>
      <c r="F10" s="10"/>
      <c r="G10" s="10"/>
      <c r="H10" s="4"/>
      <c r="I10" s="10"/>
      <c r="J10" s="10"/>
      <c r="K10" s="10"/>
    </row>
    <row r="11" spans="1:11" ht="23" x14ac:dyDescent="0.5">
      <c r="A11" s="46" t="s">
        <v>5</v>
      </c>
      <c r="B11" s="79" t="s">
        <v>79</v>
      </c>
      <c r="C11" s="79"/>
      <c r="D11" s="79"/>
      <c r="E11" s="79"/>
      <c r="F11" s="79"/>
      <c r="G11" s="79"/>
      <c r="H11" s="79"/>
      <c r="I11" s="79"/>
      <c r="J11" s="79"/>
      <c r="K11" s="10"/>
    </row>
    <row r="12" spans="1:11" ht="25" x14ac:dyDescent="0.5">
      <c r="A12" s="46" t="s">
        <v>8</v>
      </c>
      <c r="B12" s="69" t="s">
        <v>24</v>
      </c>
      <c r="C12" s="69"/>
      <c r="D12" s="69"/>
      <c r="E12" s="69"/>
      <c r="F12" s="69"/>
      <c r="G12" s="69"/>
      <c r="H12" s="69"/>
      <c r="I12" s="69"/>
      <c r="J12" s="69"/>
      <c r="K12" s="10"/>
    </row>
    <row r="13" spans="1:11" ht="15" customHeight="1" x14ac:dyDescent="0.4">
      <c r="A13" s="47"/>
      <c r="B13" s="48"/>
      <c r="C13" s="48"/>
      <c r="D13" s="48"/>
      <c r="E13" s="48"/>
      <c r="F13" s="48"/>
      <c r="G13" s="48"/>
      <c r="H13" s="48"/>
      <c r="I13" s="48"/>
      <c r="J13" s="48"/>
      <c r="K13" s="10"/>
    </row>
    <row r="14" spans="1:11" s="10" customFormat="1" ht="20.149999999999999" customHeight="1" x14ac:dyDescent="0.25">
      <c r="A14" s="68" t="s">
        <v>76</v>
      </c>
      <c r="B14" s="68"/>
      <c r="C14" s="68"/>
      <c r="D14" s="68"/>
      <c r="E14" s="68"/>
      <c r="F14" s="68"/>
      <c r="G14" s="68"/>
      <c r="H14" s="68"/>
      <c r="I14" s="68"/>
    </row>
    <row r="15" spans="1:11" s="10" customFormat="1" ht="20.149999999999999" customHeight="1" x14ac:dyDescent="0.25">
      <c r="A15" s="68" t="s">
        <v>75</v>
      </c>
      <c r="B15" s="68"/>
      <c r="C15" s="68"/>
      <c r="D15" s="68"/>
      <c r="E15" s="68"/>
      <c r="F15" s="68"/>
      <c r="G15" s="68"/>
      <c r="H15" s="68"/>
      <c r="I15" s="68"/>
    </row>
    <row r="16" spans="1:11" s="10" customFormat="1" ht="14.25" customHeight="1" x14ac:dyDescent="0.25">
      <c r="A16" s="64"/>
      <c r="B16" s="64"/>
      <c r="C16" s="64"/>
      <c r="D16" s="64"/>
      <c r="E16" s="64"/>
      <c r="F16" s="64"/>
      <c r="G16" s="64"/>
      <c r="H16" s="64"/>
      <c r="I16" s="64"/>
    </row>
    <row r="17" spans="1:11" ht="18" x14ac:dyDescent="0.25">
      <c r="A17" s="72">
        <v>45363</v>
      </c>
      <c r="B17" s="72"/>
      <c r="C17" s="72"/>
      <c r="D17" s="72"/>
      <c r="E17" s="72"/>
      <c r="F17" s="72"/>
      <c r="G17" s="72"/>
      <c r="H17" s="72"/>
      <c r="I17" s="72"/>
      <c r="J17" s="72"/>
      <c r="K17" s="10"/>
    </row>
    <row r="18" spans="1:11" ht="20" x14ac:dyDescent="0.4">
      <c r="A18" s="67" t="s">
        <v>48</v>
      </c>
      <c r="B18" s="67"/>
      <c r="C18" s="67"/>
      <c r="D18" s="67"/>
      <c r="E18" s="67"/>
      <c r="F18" s="67"/>
      <c r="G18" s="67"/>
      <c r="H18" s="67"/>
      <c r="I18" s="67"/>
      <c r="J18" s="67"/>
      <c r="K18" s="10"/>
    </row>
    <row r="19" spans="1:11" ht="20.149999999999999" customHeight="1" x14ac:dyDescent="0.35">
      <c r="A19" s="71" t="s">
        <v>6</v>
      </c>
      <c r="B19" s="71"/>
      <c r="C19" s="7" t="s">
        <v>0</v>
      </c>
      <c r="D19" s="7" t="s">
        <v>1</v>
      </c>
      <c r="E19" s="71" t="s">
        <v>21</v>
      </c>
      <c r="F19" s="71"/>
      <c r="G19" s="71"/>
      <c r="H19" s="71"/>
      <c r="I19" s="49"/>
      <c r="J19" s="49"/>
      <c r="K19" s="10"/>
    </row>
    <row r="20" spans="1:11" s="10" customFormat="1" ht="20.149999999999999" customHeight="1" x14ac:dyDescent="0.35">
      <c r="A20" s="70" t="s">
        <v>61</v>
      </c>
      <c r="B20" s="70"/>
      <c r="C20" s="36"/>
      <c r="D20" s="45" t="s">
        <v>62</v>
      </c>
      <c r="E20" s="73" t="s">
        <v>63</v>
      </c>
      <c r="F20" s="73"/>
      <c r="G20" s="73"/>
      <c r="H20" s="73"/>
      <c r="I20" s="73"/>
      <c r="J20" s="35"/>
    </row>
    <row r="21" spans="1:11" s="10" customFormat="1" ht="20.149999999999999" customHeight="1" x14ac:dyDescent="0.35">
      <c r="A21" s="70" t="s">
        <v>25</v>
      </c>
      <c r="B21" s="70"/>
      <c r="C21" s="45" t="s">
        <v>64</v>
      </c>
      <c r="D21" s="38">
        <v>0.5625</v>
      </c>
      <c r="E21" s="70" t="s">
        <v>65</v>
      </c>
      <c r="F21" s="70"/>
      <c r="G21" s="70"/>
      <c r="H21" s="70"/>
      <c r="I21" s="35"/>
      <c r="J21" s="35"/>
    </row>
    <row r="22" spans="1:11" s="10" customFormat="1" ht="19.5" customHeight="1" x14ac:dyDescent="0.35">
      <c r="A22" s="70" t="s">
        <v>61</v>
      </c>
      <c r="B22" s="70"/>
      <c r="C22" s="38">
        <v>0.60416666666666663</v>
      </c>
      <c r="D22" s="38"/>
      <c r="E22" s="70" t="s">
        <v>56</v>
      </c>
      <c r="F22" s="70"/>
      <c r="G22" s="70"/>
      <c r="H22" s="70"/>
      <c r="I22" s="49"/>
      <c r="J22" s="49"/>
    </row>
    <row r="23" spans="1:11" ht="21" customHeight="1" x14ac:dyDescent="0.35">
      <c r="A23" s="33"/>
      <c r="B23" s="33"/>
      <c r="C23" s="38"/>
      <c r="D23" s="38"/>
      <c r="E23" s="77"/>
      <c r="F23" s="77"/>
      <c r="G23" s="77"/>
      <c r="H23" s="77"/>
      <c r="I23" s="49"/>
      <c r="J23" s="49"/>
      <c r="K23" s="10"/>
    </row>
    <row r="24" spans="1:11" ht="18" customHeight="1" x14ac:dyDescent="0.25">
      <c r="A24" s="72">
        <v>45364</v>
      </c>
      <c r="B24" s="72"/>
      <c r="C24" s="72"/>
      <c r="D24" s="72"/>
      <c r="E24" s="72"/>
      <c r="F24" s="72"/>
      <c r="G24" s="72"/>
      <c r="H24" s="72"/>
      <c r="I24" s="72"/>
      <c r="J24" s="72"/>
      <c r="K24" s="10"/>
    </row>
    <row r="25" spans="1:11" ht="20.149999999999999" customHeight="1" x14ac:dyDescent="0.4">
      <c r="A25" s="67" t="s">
        <v>48</v>
      </c>
      <c r="B25" s="67"/>
      <c r="C25" s="67"/>
      <c r="D25" s="67"/>
      <c r="E25" s="67"/>
      <c r="F25" s="67"/>
      <c r="G25" s="67"/>
      <c r="H25" s="67"/>
      <c r="I25" s="67"/>
      <c r="J25" s="67"/>
      <c r="K25" s="10"/>
    </row>
    <row r="26" spans="1:11" ht="20.149999999999999" customHeight="1" x14ac:dyDescent="0.35">
      <c r="A26" s="71" t="s">
        <v>6</v>
      </c>
      <c r="B26" s="71"/>
      <c r="C26" s="7" t="s">
        <v>0</v>
      </c>
      <c r="D26" s="7" t="s">
        <v>1</v>
      </c>
      <c r="E26" s="71" t="s">
        <v>21</v>
      </c>
      <c r="F26" s="71"/>
      <c r="G26" s="71"/>
      <c r="H26" s="71"/>
      <c r="I26" s="49"/>
      <c r="J26" s="49"/>
      <c r="K26" s="10"/>
    </row>
    <row r="27" spans="1:11" ht="20.149999999999999" customHeight="1" x14ac:dyDescent="0.35">
      <c r="A27" s="33" t="s">
        <v>61</v>
      </c>
      <c r="B27" s="35"/>
      <c r="C27" s="35"/>
      <c r="D27" s="45" t="s">
        <v>41</v>
      </c>
      <c r="E27" s="77" t="s">
        <v>66</v>
      </c>
      <c r="F27" s="77"/>
      <c r="G27" s="77"/>
      <c r="H27" s="77"/>
      <c r="I27" s="46"/>
      <c r="J27" s="46"/>
      <c r="K27" s="10"/>
    </row>
    <row r="28" spans="1:11" ht="19.5" customHeight="1" x14ac:dyDescent="0.35">
      <c r="A28" s="70" t="s">
        <v>43</v>
      </c>
      <c r="B28" s="70"/>
      <c r="C28" s="38"/>
      <c r="D28" s="45" t="s">
        <v>67</v>
      </c>
      <c r="E28" s="76"/>
      <c r="F28" s="76"/>
      <c r="G28" s="76"/>
      <c r="H28" s="76"/>
      <c r="I28" s="46"/>
      <c r="J28" s="46"/>
      <c r="K28" s="10"/>
    </row>
    <row r="29" spans="1:11" ht="19.5" customHeight="1" x14ac:dyDescent="0.35">
      <c r="A29" s="70" t="s">
        <v>26</v>
      </c>
      <c r="B29" s="70"/>
      <c r="C29" s="38">
        <v>0.44027777777777777</v>
      </c>
      <c r="D29" s="50"/>
      <c r="E29" s="76" t="s">
        <v>69</v>
      </c>
      <c r="F29" s="76"/>
      <c r="G29" s="76"/>
      <c r="H29" s="76"/>
      <c r="I29" s="49"/>
      <c r="J29" s="49"/>
      <c r="K29" s="10"/>
    </row>
    <row r="30" spans="1:11" ht="20" x14ac:dyDescent="0.4">
      <c r="A30" s="33" t="s">
        <v>40</v>
      </c>
      <c r="B30" s="33"/>
      <c r="C30" s="34"/>
      <c r="D30" s="35"/>
      <c r="E30" s="35"/>
      <c r="F30" s="35"/>
      <c r="G30" s="35"/>
      <c r="H30" s="35"/>
      <c r="I30" s="34"/>
      <c r="J30" s="34"/>
      <c r="K30" s="10"/>
    </row>
    <row r="31" spans="1:11" ht="20" x14ac:dyDescent="0.4">
      <c r="A31" s="12"/>
      <c r="B31" s="12"/>
      <c r="C31" s="14"/>
      <c r="D31" s="7"/>
      <c r="E31" s="7"/>
      <c r="F31" s="7"/>
      <c r="G31" s="7"/>
      <c r="H31" s="7"/>
      <c r="I31" s="14"/>
      <c r="J31" s="14"/>
      <c r="K31" s="10"/>
    </row>
    <row r="32" spans="1:11" ht="15" customHeight="1" x14ac:dyDescent="0.4">
      <c r="A32" s="61" t="s">
        <v>39</v>
      </c>
      <c r="B32" s="12"/>
      <c r="C32" s="14"/>
      <c r="D32" s="7"/>
      <c r="E32" s="7"/>
      <c r="F32" s="7"/>
      <c r="G32" s="7"/>
      <c r="H32" s="7"/>
      <c r="I32" s="14"/>
      <c r="J32" s="14"/>
      <c r="K32" s="10"/>
    </row>
    <row r="33" spans="1:11" ht="19.5" customHeight="1" x14ac:dyDescent="0.4">
      <c r="A33" s="33" t="s">
        <v>45</v>
      </c>
      <c r="B33" s="33"/>
      <c r="C33" s="34"/>
      <c r="D33" s="35"/>
      <c r="E33" s="35"/>
      <c r="F33" s="35"/>
      <c r="G33" s="35"/>
      <c r="H33" s="35"/>
      <c r="I33" s="34"/>
      <c r="J33" s="34"/>
      <c r="K33" s="10"/>
    </row>
    <row r="34" spans="1:11" s="10" customFormat="1" ht="19.5" customHeight="1" x14ac:dyDescent="0.4">
      <c r="A34" s="33" t="s">
        <v>46</v>
      </c>
      <c r="B34" s="33"/>
      <c r="C34" s="34"/>
      <c r="D34" s="35"/>
      <c r="E34" s="35"/>
      <c r="F34" s="35"/>
      <c r="G34" s="35"/>
      <c r="H34" s="35"/>
      <c r="I34" s="34"/>
      <c r="J34" s="34"/>
    </row>
    <row r="35" spans="1:11" ht="19.5" customHeight="1" x14ac:dyDescent="0.35">
      <c r="A35" s="65" t="s">
        <v>80</v>
      </c>
      <c r="B35" s="33"/>
      <c r="C35" s="33"/>
      <c r="D35" s="35"/>
      <c r="E35" s="35"/>
      <c r="F35" s="35"/>
      <c r="G35" s="35"/>
      <c r="H35" s="35"/>
      <c r="I35" s="46"/>
      <c r="J35" s="46"/>
      <c r="K35" s="10"/>
    </row>
    <row r="36" spans="1:11" ht="19.5" customHeight="1" x14ac:dyDescent="0.35">
      <c r="A36" s="33" t="s">
        <v>47</v>
      </c>
      <c r="B36" s="35"/>
      <c r="C36" s="35"/>
      <c r="D36" s="35"/>
      <c r="E36" s="35"/>
      <c r="F36" s="35"/>
      <c r="G36" s="35"/>
      <c r="H36" s="35"/>
      <c r="I36" s="46"/>
      <c r="J36" s="46"/>
      <c r="K36" s="10"/>
    </row>
    <row r="37" spans="1:11" ht="19.5" customHeight="1" x14ac:dyDescent="0.35">
      <c r="A37" s="12"/>
      <c r="B37" s="7"/>
      <c r="C37" s="7"/>
      <c r="D37" s="7"/>
      <c r="E37" s="7"/>
      <c r="F37" s="7"/>
      <c r="G37" s="7"/>
      <c r="H37" s="7"/>
      <c r="I37" s="49"/>
      <c r="J37" s="49"/>
      <c r="K37" s="10"/>
    </row>
    <row r="38" spans="1:11" ht="20.149999999999999" customHeight="1" x14ac:dyDescent="0.35">
      <c r="A38" s="61" t="s">
        <v>23</v>
      </c>
      <c r="B38" s="7"/>
      <c r="C38" s="7"/>
      <c r="D38" s="7"/>
      <c r="E38" s="7"/>
      <c r="F38" s="7"/>
      <c r="G38" s="7"/>
      <c r="H38" s="7"/>
      <c r="I38" s="49"/>
      <c r="J38" s="49"/>
      <c r="K38" s="10"/>
    </row>
    <row r="39" spans="1:11" ht="20.149999999999999" customHeight="1" x14ac:dyDescent="0.25">
      <c r="A39" s="8" t="s">
        <v>54</v>
      </c>
      <c r="B39" s="8"/>
      <c r="C39" s="8"/>
      <c r="D39" s="8"/>
      <c r="E39" s="10"/>
      <c r="F39" s="10"/>
      <c r="G39" s="10"/>
      <c r="H39" s="10"/>
      <c r="I39" s="10"/>
      <c r="J39" s="10"/>
      <c r="K39" s="10"/>
    </row>
    <row r="40" spans="1:11" ht="15" customHeight="1" x14ac:dyDescent="0.25">
      <c r="A40" s="8" t="s">
        <v>71</v>
      </c>
      <c r="B40" s="8"/>
      <c r="C40" s="8"/>
      <c r="D40" s="8"/>
      <c r="E40" s="10"/>
      <c r="F40" s="10"/>
      <c r="G40" s="10"/>
      <c r="H40" s="10"/>
      <c r="I40" s="10"/>
      <c r="J40" s="10"/>
      <c r="K40" s="10"/>
    </row>
    <row r="41" spans="1:11" ht="20.149999999999999" customHeight="1" x14ac:dyDescent="0.35">
      <c r="A41" s="20"/>
      <c r="B41" s="1"/>
      <c r="C41" s="21"/>
      <c r="D41" s="21"/>
      <c r="E41" s="22"/>
      <c r="F41" s="23"/>
      <c r="G41" s="23"/>
      <c r="H41" s="3"/>
      <c r="I41" s="24"/>
      <c r="J41" s="10"/>
      <c r="K41" s="10"/>
    </row>
    <row r="42" spans="1:11" s="10" customFormat="1" ht="20.25" customHeight="1" x14ac:dyDescent="0.35">
      <c r="A42" s="4" t="s">
        <v>42</v>
      </c>
      <c r="B42" s="3"/>
      <c r="C42" s="3"/>
      <c r="D42" s="3"/>
      <c r="E42" s="3"/>
      <c r="F42" s="3"/>
      <c r="G42" s="3"/>
      <c r="H42" s="4"/>
      <c r="I42" s="3"/>
    </row>
    <row r="43" spans="1:11" s="10" customFormat="1" ht="20.25" customHeight="1" x14ac:dyDescent="0.25">
      <c r="A43" s="8"/>
      <c r="B43" s="8"/>
      <c r="C43" s="8"/>
      <c r="D43" s="8"/>
    </row>
    <row r="44" spans="1:11" s="10" customFormat="1" ht="21" customHeight="1" x14ac:dyDescent="0.4">
      <c r="A44" s="11" t="s">
        <v>16</v>
      </c>
      <c r="B44" s="51"/>
      <c r="C44" s="11"/>
      <c r="D44" s="51"/>
      <c r="E44" s="11"/>
    </row>
    <row r="45" spans="1:11" s="10" customFormat="1" ht="21" customHeight="1" x14ac:dyDescent="0.4">
      <c r="A45" s="11" t="s">
        <v>68</v>
      </c>
      <c r="B45" s="51"/>
      <c r="C45" s="11"/>
      <c r="D45" s="51"/>
      <c r="E45" s="11"/>
    </row>
    <row r="46" spans="1:11" s="10" customFormat="1" ht="1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1" ht="21" customHeight="1" x14ac:dyDescent="0.25">
      <c r="K47" s="10"/>
    </row>
    <row r="48" spans="1:11" ht="22.5" customHeight="1" x14ac:dyDescent="0.25">
      <c r="K48" s="10"/>
    </row>
    <row r="49" spans="11:11" ht="12.75" customHeight="1" x14ac:dyDescent="0.25">
      <c r="K49" s="10"/>
    </row>
  </sheetData>
  <sheetProtection formatCells="0" formatColumns="0" formatRows="0" insertColumns="0" insertRows="0" insertHyperlinks="0" deleteColumns="0" deleteRows="0" sort="0" autoFilter="0" pivotTables="0"/>
  <mergeCells count="27">
    <mergeCell ref="B6:C6"/>
    <mergeCell ref="E29:H29"/>
    <mergeCell ref="E28:H28"/>
    <mergeCell ref="E27:H27"/>
    <mergeCell ref="E22:H22"/>
    <mergeCell ref="A24:J24"/>
    <mergeCell ref="A29:B29"/>
    <mergeCell ref="A19:B19"/>
    <mergeCell ref="A28:B28"/>
    <mergeCell ref="A26:B26"/>
    <mergeCell ref="E26:H26"/>
    <mergeCell ref="A22:B22"/>
    <mergeCell ref="E23:H23"/>
    <mergeCell ref="A25:J25"/>
    <mergeCell ref="D6:E6"/>
    <mergeCell ref="B11:J11"/>
    <mergeCell ref="E21:H21"/>
    <mergeCell ref="A21:B21"/>
    <mergeCell ref="E19:H19"/>
    <mergeCell ref="A20:B20"/>
    <mergeCell ref="A17:J17"/>
    <mergeCell ref="E20:I20"/>
    <mergeCell ref="H9:J9"/>
    <mergeCell ref="A18:J18"/>
    <mergeCell ref="A14:I14"/>
    <mergeCell ref="A15:I15"/>
    <mergeCell ref="B12:J12"/>
  </mergeCells>
  <phoneticPr fontId="0" type="noConversion"/>
  <printOptions horizontalCentered="1" verticalCentered="1"/>
  <pageMargins left="0" right="0" top="0" bottom="0" header="0" footer="0"/>
  <pageSetup paperSize="9" scale="7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workbookViewId="0">
      <selection activeCell="E23" sqref="E23"/>
    </sheetView>
  </sheetViews>
  <sheetFormatPr defaultRowHeight="12.5" x14ac:dyDescent="0.25"/>
  <cols>
    <col min="2" max="2" width="12.6640625" customWidth="1"/>
    <col min="3" max="3" width="14.4140625" hidden="1" customWidth="1"/>
    <col min="4" max="4" width="13.4140625" hidden="1" customWidth="1"/>
    <col min="5" max="5" width="25.33203125" customWidth="1"/>
    <col min="6" max="6" width="12.33203125" customWidth="1"/>
    <col min="7" max="7" width="12.25" customWidth="1"/>
    <col min="8" max="8" width="14.33203125" customWidth="1"/>
    <col min="9" max="9" width="32.58203125" customWidth="1"/>
  </cols>
  <sheetData>
    <row r="1" spans="2:13" ht="16" thickBot="1" x14ac:dyDescent="0.4">
      <c r="D1" s="105" t="s">
        <v>7</v>
      </c>
      <c r="E1" s="105"/>
      <c r="F1" s="105"/>
      <c r="G1" s="105"/>
      <c r="H1" s="105"/>
      <c r="I1" s="105"/>
    </row>
    <row r="2" spans="2:13" ht="18" x14ac:dyDescent="0.25">
      <c r="B2" s="82">
        <v>45363</v>
      </c>
      <c r="C2" s="83"/>
      <c r="D2" s="83"/>
      <c r="E2" s="83"/>
      <c r="F2" s="83"/>
      <c r="G2" s="83"/>
      <c r="H2" s="83"/>
      <c r="I2" s="84"/>
    </row>
    <row r="3" spans="2:13" s="2" customFormat="1" ht="18" x14ac:dyDescent="0.25">
      <c r="B3" s="103" t="s">
        <v>74</v>
      </c>
      <c r="C3" s="93"/>
      <c r="D3" s="93"/>
      <c r="E3" s="93"/>
      <c r="F3" s="93"/>
      <c r="G3" s="93"/>
      <c r="H3" s="93"/>
      <c r="I3" s="104"/>
      <c r="J3" s="93"/>
      <c r="K3" s="93"/>
      <c r="L3" s="93"/>
      <c r="M3" s="93"/>
    </row>
    <row r="4" spans="2:13" s="2" customFormat="1" ht="18.5" thickBot="1" x14ac:dyDescent="0.3">
      <c r="B4" s="62"/>
      <c r="C4" s="63"/>
      <c r="D4" s="91" t="s">
        <v>49</v>
      </c>
      <c r="E4" s="91"/>
      <c r="F4" s="91"/>
      <c r="G4" s="91"/>
      <c r="H4" s="91"/>
      <c r="I4" s="92"/>
      <c r="J4" s="13"/>
      <c r="K4" s="13"/>
      <c r="L4" s="13"/>
      <c r="M4" s="13"/>
    </row>
    <row r="5" spans="2:13" ht="18" thickBot="1" x14ac:dyDescent="0.3">
      <c r="B5" s="27" t="s">
        <v>17</v>
      </c>
      <c r="C5" s="28" t="s">
        <v>22</v>
      </c>
      <c r="D5" s="28" t="s">
        <v>17</v>
      </c>
      <c r="E5" s="28" t="s">
        <v>18</v>
      </c>
      <c r="F5" s="28" t="s">
        <v>19</v>
      </c>
      <c r="G5" s="28" t="s">
        <v>1</v>
      </c>
      <c r="H5" s="94" t="s">
        <v>20</v>
      </c>
      <c r="I5" s="95"/>
    </row>
    <row r="6" spans="2:13" x14ac:dyDescent="0.25">
      <c r="B6" s="29"/>
      <c r="C6" s="30"/>
      <c r="D6" s="30"/>
      <c r="E6" s="31" t="s">
        <v>57</v>
      </c>
      <c r="F6" s="58"/>
      <c r="G6" s="59">
        <v>0.41666666666666669</v>
      </c>
      <c r="H6" s="106" t="s">
        <v>44</v>
      </c>
      <c r="I6" s="107"/>
    </row>
    <row r="7" spans="2:13" x14ac:dyDescent="0.25">
      <c r="B7" s="17">
        <f>TIME(0,30,0)</f>
        <v>2.0833333333333332E-2</v>
      </c>
      <c r="C7" s="15"/>
      <c r="D7" s="15"/>
      <c r="E7" s="15" t="s">
        <v>27</v>
      </c>
      <c r="F7" s="57"/>
      <c r="G7" s="57">
        <f>G6+B7</f>
        <v>0.4375</v>
      </c>
      <c r="H7" s="101"/>
      <c r="I7" s="102"/>
    </row>
    <row r="8" spans="2:13" ht="13" thickBot="1" x14ac:dyDescent="0.3">
      <c r="B8" s="18">
        <f>TIME(0,30,0)</f>
        <v>2.0833333333333332E-2</v>
      </c>
      <c r="C8" s="19"/>
      <c r="D8" s="19"/>
      <c r="E8" s="26" t="s">
        <v>58</v>
      </c>
      <c r="F8" s="56">
        <f>G7+B8</f>
        <v>0.45833333333333331</v>
      </c>
      <c r="G8" s="60"/>
      <c r="H8" s="97" t="s">
        <v>55</v>
      </c>
      <c r="I8" s="98"/>
    </row>
    <row r="9" spans="2:13" ht="18.5" thickBot="1" x14ac:dyDescent="0.3">
      <c r="B9" s="96"/>
      <c r="C9" s="96"/>
      <c r="D9" s="96"/>
      <c r="E9" s="96"/>
      <c r="F9" s="96"/>
      <c r="G9" s="96"/>
      <c r="H9" s="96"/>
      <c r="I9" s="96"/>
    </row>
    <row r="10" spans="2:13" ht="18" x14ac:dyDescent="0.25">
      <c r="B10" s="82">
        <v>45363</v>
      </c>
      <c r="C10" s="83"/>
      <c r="D10" s="83"/>
      <c r="E10" s="83"/>
      <c r="F10" s="83"/>
      <c r="G10" s="83"/>
      <c r="H10" s="83"/>
      <c r="I10" s="84"/>
    </row>
    <row r="11" spans="2:13" s="2" customFormat="1" ht="18" x14ac:dyDescent="0.25">
      <c r="B11" s="103" t="s">
        <v>73</v>
      </c>
      <c r="C11" s="93"/>
      <c r="D11" s="93"/>
      <c r="E11" s="93"/>
      <c r="F11" s="93"/>
      <c r="G11" s="93"/>
      <c r="H11" s="93"/>
      <c r="I11" s="104"/>
      <c r="J11" s="93"/>
      <c r="K11" s="93"/>
      <c r="L11" s="93"/>
      <c r="M11" s="93"/>
    </row>
    <row r="12" spans="2:13" s="2" customFormat="1" ht="18.5" thickBot="1" x14ac:dyDescent="0.3">
      <c r="B12" s="62"/>
      <c r="C12" s="63"/>
      <c r="D12" s="91" t="s">
        <v>49</v>
      </c>
      <c r="E12" s="91"/>
      <c r="F12" s="91"/>
      <c r="G12" s="91"/>
      <c r="H12" s="91"/>
      <c r="I12" s="92"/>
      <c r="J12" s="13"/>
      <c r="K12" s="13"/>
      <c r="L12" s="13"/>
      <c r="M12" s="13"/>
    </row>
    <row r="13" spans="2:13" ht="18" thickBot="1" x14ac:dyDescent="0.3">
      <c r="B13" s="27" t="s">
        <v>17</v>
      </c>
      <c r="C13" s="28" t="s">
        <v>22</v>
      </c>
      <c r="D13" s="28" t="s">
        <v>17</v>
      </c>
      <c r="E13" s="28" t="s">
        <v>18</v>
      </c>
      <c r="F13" s="28" t="s">
        <v>19</v>
      </c>
      <c r="G13" s="28" t="s">
        <v>1</v>
      </c>
      <c r="H13" s="94" t="s">
        <v>20</v>
      </c>
      <c r="I13" s="95"/>
    </row>
    <row r="14" spans="2:13" x14ac:dyDescent="0.25">
      <c r="B14" s="29"/>
      <c r="C14" s="30"/>
      <c r="D14" s="30"/>
      <c r="E14" s="31" t="s">
        <v>58</v>
      </c>
      <c r="F14" s="58"/>
      <c r="G14" s="59">
        <v>0.5625</v>
      </c>
      <c r="H14" s="99"/>
      <c r="I14" s="100"/>
    </row>
    <row r="15" spans="2:13" x14ac:dyDescent="0.25">
      <c r="B15" s="17">
        <f>TIME(0,30,0)</f>
        <v>2.0833333333333332E-2</v>
      </c>
      <c r="C15" s="15"/>
      <c r="D15" s="15"/>
      <c r="E15" s="15" t="s">
        <v>27</v>
      </c>
      <c r="F15" s="57"/>
      <c r="G15" s="57">
        <f>G14+B15</f>
        <v>0.58333333333333337</v>
      </c>
      <c r="H15" s="101"/>
      <c r="I15" s="102"/>
    </row>
    <row r="16" spans="2:13" ht="13" thickBot="1" x14ac:dyDescent="0.3">
      <c r="B16" s="18">
        <f>TIME(0,30,0)</f>
        <v>2.0833333333333332E-2</v>
      </c>
      <c r="C16" s="19"/>
      <c r="D16" s="19"/>
      <c r="E16" s="26" t="s">
        <v>57</v>
      </c>
      <c r="F16" s="56">
        <f>G15+B16</f>
        <v>0.60416666666666674</v>
      </c>
      <c r="G16" s="56"/>
      <c r="H16" s="97" t="s">
        <v>56</v>
      </c>
      <c r="I16" s="98"/>
    </row>
    <row r="17" spans="1:9" ht="18.5" thickBot="1" x14ac:dyDescent="0.3">
      <c r="B17" s="96"/>
      <c r="C17" s="96"/>
      <c r="D17" s="96"/>
      <c r="E17" s="96"/>
      <c r="F17" s="96"/>
      <c r="G17" s="96"/>
      <c r="H17" s="96"/>
      <c r="I17" s="96"/>
    </row>
    <row r="18" spans="1:9" ht="18.5" thickBot="1" x14ac:dyDescent="0.3">
      <c r="B18" s="82">
        <v>45364</v>
      </c>
      <c r="C18" s="83"/>
      <c r="D18" s="83"/>
      <c r="E18" s="83"/>
      <c r="F18" s="83"/>
      <c r="G18" s="83"/>
      <c r="H18" s="83"/>
      <c r="I18" s="84"/>
    </row>
    <row r="19" spans="1:9" ht="18.5" thickBot="1" x14ac:dyDescent="0.3">
      <c r="B19" s="85" t="s">
        <v>72</v>
      </c>
      <c r="C19" s="86"/>
      <c r="D19" s="86"/>
      <c r="E19" s="86"/>
      <c r="F19" s="86"/>
      <c r="G19" s="86"/>
      <c r="H19" s="86"/>
      <c r="I19" s="87"/>
    </row>
    <row r="20" spans="1:9" ht="18.5" thickBot="1" x14ac:dyDescent="0.3">
      <c r="B20" s="90" t="s">
        <v>49</v>
      </c>
      <c r="C20" s="91"/>
      <c r="D20" s="91"/>
      <c r="E20" s="91"/>
      <c r="F20" s="91"/>
      <c r="G20" s="91"/>
      <c r="H20" s="91"/>
      <c r="I20" s="92"/>
    </row>
    <row r="21" spans="1:9" ht="17.5" x14ac:dyDescent="0.25">
      <c r="A21" s="2"/>
      <c r="B21" s="42" t="s">
        <v>17</v>
      </c>
      <c r="C21" s="43" t="s">
        <v>22</v>
      </c>
      <c r="D21" s="43" t="s">
        <v>17</v>
      </c>
      <c r="E21" s="43" t="s">
        <v>18</v>
      </c>
      <c r="F21" s="43" t="s">
        <v>19</v>
      </c>
      <c r="G21" s="43" t="s">
        <v>1</v>
      </c>
      <c r="H21" s="88" t="s">
        <v>20</v>
      </c>
      <c r="I21" s="89"/>
    </row>
    <row r="22" spans="1:9" ht="15.75" customHeight="1" x14ac:dyDescent="0.35">
      <c r="A22" s="2"/>
      <c r="B22" s="17"/>
      <c r="C22" s="15"/>
      <c r="D22" s="15"/>
      <c r="E22" s="52" t="s">
        <v>57</v>
      </c>
      <c r="F22" s="15"/>
      <c r="G22" s="16">
        <v>0.33333333333333331</v>
      </c>
      <c r="H22" s="80" t="s">
        <v>59</v>
      </c>
      <c r="I22" s="81"/>
    </row>
    <row r="23" spans="1:9" ht="13" x14ac:dyDescent="0.3">
      <c r="B23" s="17">
        <f>TIME(0,5,0)</f>
        <v>3.472222222222222E-3</v>
      </c>
      <c r="C23" s="15"/>
      <c r="D23" s="15"/>
      <c r="E23" s="53" t="s">
        <v>28</v>
      </c>
      <c r="F23" s="15"/>
      <c r="G23" s="15">
        <f>G22+B23</f>
        <v>0.33680555555555552</v>
      </c>
      <c r="H23" s="80"/>
      <c r="I23" s="81"/>
    </row>
    <row r="24" spans="1:9" ht="13" x14ac:dyDescent="0.3">
      <c r="B24" s="17">
        <f>TIME(0,11,0)</f>
        <v>7.6388888888888886E-3</v>
      </c>
      <c r="C24" s="15"/>
      <c r="D24" s="15"/>
      <c r="E24" s="53" t="s">
        <v>29</v>
      </c>
      <c r="F24" s="15"/>
      <c r="G24" s="15">
        <f t="shared" ref="G24:G37" si="0">G23+B24</f>
        <v>0.34444444444444439</v>
      </c>
      <c r="H24" s="80"/>
      <c r="I24" s="81"/>
    </row>
    <row r="25" spans="1:9" ht="13" x14ac:dyDescent="0.3">
      <c r="B25" s="17">
        <f>TIME(0,6,0)</f>
        <v>4.1666666666666666E-3</v>
      </c>
      <c r="C25" s="15"/>
      <c r="D25" s="15"/>
      <c r="E25" s="53" t="s">
        <v>30</v>
      </c>
      <c r="F25" s="15"/>
      <c r="G25" s="15">
        <f t="shared" si="0"/>
        <v>0.34861111111111104</v>
      </c>
      <c r="H25" s="80"/>
      <c r="I25" s="81"/>
    </row>
    <row r="26" spans="1:9" ht="13" x14ac:dyDescent="0.3">
      <c r="B26" s="17">
        <f>TIME(0,4,0)</f>
        <v>2.7777777777777779E-3</v>
      </c>
      <c r="C26" s="15"/>
      <c r="D26" s="15"/>
      <c r="E26" s="53" t="s">
        <v>31</v>
      </c>
      <c r="F26" s="15"/>
      <c r="G26" s="15">
        <f t="shared" si="0"/>
        <v>0.35138888888888881</v>
      </c>
      <c r="H26" s="80"/>
      <c r="I26" s="81"/>
    </row>
    <row r="27" spans="1:9" ht="13" x14ac:dyDescent="0.3">
      <c r="B27" s="17">
        <f>TIME(0,4,0)</f>
        <v>2.7777777777777779E-3</v>
      </c>
      <c r="C27" s="15"/>
      <c r="D27" s="15"/>
      <c r="E27" s="53" t="s">
        <v>32</v>
      </c>
      <c r="F27" s="15"/>
      <c r="G27" s="15">
        <f t="shared" si="0"/>
        <v>0.35416666666666657</v>
      </c>
      <c r="H27" s="80"/>
      <c r="I27" s="81"/>
    </row>
    <row r="28" spans="1:9" ht="13" x14ac:dyDescent="0.3">
      <c r="B28" s="17">
        <f>TIME(0,7,0)</f>
        <v>4.8611111111111112E-3</v>
      </c>
      <c r="C28" s="15"/>
      <c r="D28" s="15"/>
      <c r="E28" s="53" t="s">
        <v>33</v>
      </c>
      <c r="F28" s="15"/>
      <c r="G28" s="15">
        <f t="shared" si="0"/>
        <v>0.35902777777777767</v>
      </c>
      <c r="H28" s="80"/>
      <c r="I28" s="81"/>
    </row>
    <row r="29" spans="1:9" ht="13" x14ac:dyDescent="0.3">
      <c r="B29" s="17">
        <f>TIME(0,7,0)</f>
        <v>4.8611111111111112E-3</v>
      </c>
      <c r="C29" s="15"/>
      <c r="D29" s="15"/>
      <c r="E29" s="53" t="s">
        <v>34</v>
      </c>
      <c r="F29" s="15"/>
      <c r="G29" s="15">
        <f t="shared" si="0"/>
        <v>0.36388888888888876</v>
      </c>
      <c r="H29" s="80"/>
      <c r="I29" s="81"/>
    </row>
    <row r="30" spans="1:9" ht="13" x14ac:dyDescent="0.3">
      <c r="B30" s="17">
        <f>TIME(0,8,0)</f>
        <v>5.5555555555555558E-3</v>
      </c>
      <c r="C30" s="15"/>
      <c r="D30" s="15"/>
      <c r="E30" s="53" t="s">
        <v>35</v>
      </c>
      <c r="F30" s="15"/>
      <c r="G30" s="15">
        <f t="shared" si="0"/>
        <v>0.3694444444444443</v>
      </c>
      <c r="H30" s="80"/>
      <c r="I30" s="81"/>
    </row>
    <row r="31" spans="1:9" ht="13" x14ac:dyDescent="0.3">
      <c r="B31" s="17">
        <f>TIME(0,5,0)</f>
        <v>3.472222222222222E-3</v>
      </c>
      <c r="C31" s="15"/>
      <c r="D31" s="15"/>
      <c r="E31" s="53" t="s">
        <v>36</v>
      </c>
      <c r="F31" s="15"/>
      <c r="G31" s="15">
        <f t="shared" si="0"/>
        <v>0.37291666666666651</v>
      </c>
      <c r="H31" s="80"/>
      <c r="I31" s="81"/>
    </row>
    <row r="32" spans="1:9" ht="13" x14ac:dyDescent="0.3">
      <c r="B32" s="17">
        <f>TIME(0,12,0)</f>
        <v>8.3333333333333332E-3</v>
      </c>
      <c r="C32" s="15"/>
      <c r="D32" s="15"/>
      <c r="E32" s="53" t="s">
        <v>37</v>
      </c>
      <c r="F32" s="15"/>
      <c r="G32" s="15">
        <f t="shared" si="0"/>
        <v>0.38124999999999987</v>
      </c>
      <c r="H32" s="110"/>
      <c r="I32" s="111"/>
    </row>
    <row r="33" spans="1:13" ht="13" x14ac:dyDescent="0.3">
      <c r="B33" s="17">
        <f>TIME(0,10,0)</f>
        <v>6.9444444444444441E-3</v>
      </c>
      <c r="C33" s="15">
        <f>TIME(0,1,0)*60/30</f>
        <v>1.3888888888888889E-3</v>
      </c>
      <c r="D33" s="15">
        <f>TIME(0,32,0)</f>
        <v>2.2222222222222223E-2</v>
      </c>
      <c r="E33" s="53" t="s">
        <v>38</v>
      </c>
      <c r="F33" s="15"/>
      <c r="G33" s="15">
        <f t="shared" si="0"/>
        <v>0.38819444444444429</v>
      </c>
      <c r="H33" s="80"/>
      <c r="I33" s="81"/>
    </row>
    <row r="34" spans="1:13" ht="14.5" x14ac:dyDescent="0.35">
      <c r="B34" s="17">
        <f>TIME(0,45,0)</f>
        <v>3.125E-2</v>
      </c>
      <c r="C34" s="15">
        <f>TIME(0,17,0)*60/30</f>
        <v>2.3611111111111107E-2</v>
      </c>
      <c r="D34" s="15">
        <f>TIME(0,21,0)</f>
        <v>1.4583333333333332E-2</v>
      </c>
      <c r="E34" s="54" t="s">
        <v>50</v>
      </c>
      <c r="F34" s="15"/>
      <c r="G34" s="15">
        <f t="shared" si="0"/>
        <v>0.41944444444444429</v>
      </c>
      <c r="H34" s="80"/>
      <c r="I34" s="81"/>
    </row>
    <row r="35" spans="1:13" ht="14.5" x14ac:dyDescent="0.35">
      <c r="B35" s="17">
        <v>1.0416666666666666E-2</v>
      </c>
      <c r="C35" s="15">
        <f>TIME(0,4,0)*60/30</f>
        <v>5.5555555555555558E-3</v>
      </c>
      <c r="D35" s="15">
        <f>TIME(0,23,0)</f>
        <v>1.5972222222222224E-2</v>
      </c>
      <c r="E35" s="54" t="s">
        <v>51</v>
      </c>
      <c r="F35" s="15"/>
      <c r="G35" s="15">
        <f t="shared" si="0"/>
        <v>0.42986111111111097</v>
      </c>
      <c r="H35" s="80"/>
      <c r="I35" s="81"/>
    </row>
    <row r="36" spans="1:13" ht="14.5" x14ac:dyDescent="0.35">
      <c r="B36" s="17">
        <v>3.472222222222222E-3</v>
      </c>
      <c r="C36" s="15">
        <f>TIME(0,9,0)*60/30</f>
        <v>1.2499999999999999E-2</v>
      </c>
      <c r="D36" s="15">
        <f>TIME(0,30,0)</f>
        <v>2.0833333333333332E-2</v>
      </c>
      <c r="E36" s="54" t="s">
        <v>52</v>
      </c>
      <c r="F36" s="15"/>
      <c r="G36" s="15">
        <f t="shared" si="0"/>
        <v>0.43333333333333318</v>
      </c>
      <c r="H36" s="80"/>
      <c r="I36" s="81"/>
    </row>
    <row r="37" spans="1:13" ht="14.5" x14ac:dyDescent="0.35">
      <c r="B37" s="17">
        <v>3.472222222222222E-3</v>
      </c>
      <c r="C37" s="15">
        <f>TIME(0,5,0)*60/30</f>
        <v>6.9444444444444441E-3</v>
      </c>
      <c r="D37" s="15"/>
      <c r="E37" s="54" t="s">
        <v>53</v>
      </c>
      <c r="F37" s="15"/>
      <c r="G37" s="15">
        <f t="shared" si="0"/>
        <v>0.43680555555555539</v>
      </c>
      <c r="H37" s="80"/>
      <c r="I37" s="81"/>
    </row>
    <row r="38" spans="1:13" ht="15.5" thickBot="1" x14ac:dyDescent="0.45">
      <c r="B38" s="18">
        <v>3.472222222222222E-3</v>
      </c>
      <c r="C38" s="19">
        <f>TIME(0,8,0)*60/30</f>
        <v>1.1111111111111112E-2</v>
      </c>
      <c r="D38" s="19"/>
      <c r="E38" s="55" t="s">
        <v>60</v>
      </c>
      <c r="F38" s="26">
        <f>G37+B38</f>
        <v>0.4402777777777776</v>
      </c>
      <c r="G38" s="44"/>
      <c r="H38" s="108" t="s">
        <v>70</v>
      </c>
      <c r="I38" s="109"/>
    </row>
    <row r="39" spans="1:13" x14ac:dyDescent="0.25">
      <c r="B39" s="39"/>
      <c r="C39" s="39"/>
      <c r="D39" s="39"/>
      <c r="E39" s="40"/>
      <c r="F39" s="40"/>
      <c r="G39" s="39"/>
      <c r="H39" s="41"/>
      <c r="I39" s="41"/>
    </row>
    <row r="42" spans="1:13" x14ac:dyDescent="0.25">
      <c r="A42" s="2"/>
    </row>
    <row r="43" spans="1:13" s="2" customFormat="1" ht="18" x14ac:dyDescent="0.25">
      <c r="B43"/>
      <c r="C43"/>
      <c r="D43"/>
      <c r="E43"/>
      <c r="F43"/>
      <c r="G43"/>
      <c r="H43"/>
      <c r="I43"/>
      <c r="J43" s="13"/>
      <c r="K43" s="13"/>
      <c r="L43" s="13"/>
      <c r="M43" s="13"/>
    </row>
  </sheetData>
  <sheetProtection formatCells="0" formatColumns="0" formatRows="0" insertColumns="0" insertRows="0" insertHyperlinks="0" deleteColumns="0" deleteRows="0" sort="0" autoFilter="0" pivotTables="0"/>
  <mergeCells count="40">
    <mergeCell ref="H38:I38"/>
    <mergeCell ref="H29:I29"/>
    <mergeCell ref="H30:I30"/>
    <mergeCell ref="H31:I31"/>
    <mergeCell ref="H32:I32"/>
    <mergeCell ref="H35:I35"/>
    <mergeCell ref="H36:I36"/>
    <mergeCell ref="H37:I37"/>
    <mergeCell ref="H33:I33"/>
    <mergeCell ref="H34:I34"/>
    <mergeCell ref="D1:I1"/>
    <mergeCell ref="D4:I4"/>
    <mergeCell ref="H6:I6"/>
    <mergeCell ref="H7:I7"/>
    <mergeCell ref="B2:I2"/>
    <mergeCell ref="B3:I3"/>
    <mergeCell ref="J3:M3"/>
    <mergeCell ref="H5:I5"/>
    <mergeCell ref="J11:M11"/>
    <mergeCell ref="D12:I12"/>
    <mergeCell ref="H25:I25"/>
    <mergeCell ref="B17:I17"/>
    <mergeCell ref="H13:I13"/>
    <mergeCell ref="B9:I9"/>
    <mergeCell ref="H16:I16"/>
    <mergeCell ref="H14:I14"/>
    <mergeCell ref="H15:I15"/>
    <mergeCell ref="B10:I10"/>
    <mergeCell ref="B11:I11"/>
    <mergeCell ref="H8:I8"/>
    <mergeCell ref="H26:I26"/>
    <mergeCell ref="H27:I27"/>
    <mergeCell ref="H28:I28"/>
    <mergeCell ref="B18:I18"/>
    <mergeCell ref="B19:I19"/>
    <mergeCell ref="H21:I21"/>
    <mergeCell ref="B20:I20"/>
    <mergeCell ref="H22:I22"/>
    <mergeCell ref="H23:I23"/>
    <mergeCell ref="H24:I24"/>
  </mergeCells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C1" workbookViewId="0">
      <selection activeCell="B2" sqref="B2"/>
    </sheetView>
  </sheetViews>
  <sheetFormatPr defaultRowHeight="12.5" x14ac:dyDescent="0.25"/>
  <cols>
    <col min="1" max="1" width="3.6640625" customWidth="1"/>
    <col min="2" max="2" width="8.9140625" customWidth="1"/>
    <col min="3" max="3" width="9.58203125" customWidth="1"/>
    <col min="4" max="4" width="6.08203125" customWidth="1"/>
    <col min="5" max="5" width="15.6640625" bestFit="1" customWidth="1"/>
    <col min="6" max="6" width="31.58203125" customWidth="1"/>
    <col min="7" max="7" width="14.9140625" customWidth="1"/>
    <col min="8" max="8" width="0" hidden="1" customWidth="1"/>
  </cols>
  <sheetData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9DFA71787AFE45BFCB36DBB1ADA5D1" ma:contentTypeVersion="14" ma:contentTypeDescription="Create a new document." ma:contentTypeScope="" ma:versionID="9f4daba460ead819e6f3c363f14edb35">
  <xsd:schema xmlns:xsd="http://www.w3.org/2001/XMLSchema" xmlns:xs="http://www.w3.org/2001/XMLSchema" xmlns:p="http://schemas.microsoft.com/office/2006/metadata/properties" xmlns:ns2="a7f1872a-6320-470f-a34f-21f6f1d5f740" xmlns:ns3="f228f626-d60e-4879-bea2-ace64afd2208" xmlns:ns4="e56652a7-f0cd-4c39-9267-b343502194c5" targetNamespace="http://schemas.microsoft.com/office/2006/metadata/properties" ma:root="true" ma:fieldsID="e7917c8cf3934ae5cc99c502579d8e3b" ns2:_="" ns3:_="" ns4:_="">
    <xsd:import namespace="a7f1872a-6320-470f-a34f-21f6f1d5f740"/>
    <xsd:import namespace="f228f626-d60e-4879-bea2-ace64afd2208"/>
    <xsd:import namespace="e56652a7-f0cd-4c39-9267-b343502194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1872a-6320-470f-a34f-21f6f1d5f7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4e9c50c-adad-47e0-bda4-8b73f4f422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28f626-d60e-4879-bea2-ace64afd2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652a7-f0cd-4c39-9267-b343502194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fe88430-c412-47e2-b336-13eae68bee18}" ma:internalName="TaxCatchAll" ma:showField="CatchAllData" ma:web="f228f626-d60e-4879-bea2-ace64afd22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f1872a-6320-470f-a34f-21f6f1d5f740">
      <Terms xmlns="http://schemas.microsoft.com/office/infopath/2007/PartnerControls"/>
    </lcf76f155ced4ddcb4097134ff3c332f>
    <TaxCatchAll xmlns="e56652a7-f0cd-4c39-9267-b343502194c5" xsi:nil="true"/>
  </documentManagement>
</p:properties>
</file>

<file path=customXml/itemProps1.xml><?xml version="1.0" encoding="utf-8"?>
<ds:datastoreItem xmlns:ds="http://schemas.openxmlformats.org/officeDocument/2006/customXml" ds:itemID="{57ED593F-A914-4DC9-AAA4-50F4294E92BF}"/>
</file>

<file path=customXml/itemProps2.xml><?xml version="1.0" encoding="utf-8"?>
<ds:datastoreItem xmlns:ds="http://schemas.openxmlformats.org/officeDocument/2006/customXml" ds:itemID="{C6CA7890-88C5-4193-9214-74A94ADCDF5A}"/>
</file>

<file path=customXml/itemProps3.xml><?xml version="1.0" encoding="utf-8"?>
<ds:datastoreItem xmlns:ds="http://schemas.openxmlformats.org/officeDocument/2006/customXml" ds:itemID="{61BE89BB-5D51-415D-9889-535A457C6DD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Notice</vt:lpstr>
      <vt:lpstr>Detailed Running Times</vt:lpstr>
      <vt:lpstr>Wagon List</vt:lpstr>
    </vt:vector>
  </TitlesOfParts>
  <Company>spoornet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CD2075</dc:creator>
  <cp:lastModifiedBy>MATHEBULA Ndzalama</cp:lastModifiedBy>
  <cp:lastPrinted>2020-05-11T09:11:57Z</cp:lastPrinted>
  <dcterms:created xsi:type="dcterms:W3CDTF">2002-03-13T21:25:19Z</dcterms:created>
  <dcterms:modified xsi:type="dcterms:W3CDTF">2024-04-09T10:22:57Z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0x010100E19DFA71787AFE45BFCB36DBB1ADA5D1</vt:lpwstr>
  </property>
</Properties>
</file>